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2120" windowHeight="9120" firstSheet="1" activeTab="1"/>
  </bookViews>
  <sheets>
    <sheet name="д фор" sheetId="1" state="hidden" r:id="rId1"/>
    <sheet name="дод.1" sheetId="2" r:id="rId2"/>
    <sheet name="дод.2ф" sheetId="3" state="hidden" r:id="rId3"/>
    <sheet name="дод 2" sheetId="4" r:id="rId4"/>
    <sheet name="дод.3-1" sheetId="5" state="hidden" r:id="rId5"/>
    <sheet name="дод.4-1" sheetId="6" state="hidden" r:id="rId6"/>
    <sheet name="дод.4" sheetId="7" r:id="rId7"/>
    <sheet name="дод.6" sheetId="8" state="hidden" r:id="rId8"/>
    <sheet name="дод.6а" sheetId="9" r:id="rId9"/>
  </sheets>
  <definedNames>
    <definedName name="_xlfn.AGGREGATE" hidden="1">#NAME?</definedName>
    <definedName name="_xlnm.Print_Titles" localSheetId="3">'дод 2'!$5:$8</definedName>
    <definedName name="_xlnm.Print_Titles" localSheetId="1">'дод.1'!$A:$E,'дод.1'!$6:$6</definedName>
    <definedName name="_xlnm.Print_Titles" localSheetId="2">'дод.2ф'!$6:$6</definedName>
    <definedName name="_xlnm.Print_Titles" localSheetId="4">'дод.3-1'!$5:$7</definedName>
    <definedName name="_xlnm.Print_Titles" localSheetId="7">'дод.6'!$E:$F,'дод.6'!$13:$15</definedName>
    <definedName name="_xlnm.Print_Titles" localSheetId="8">'дод.6а'!$6:$6</definedName>
    <definedName name="_xlnm.Print_Area" localSheetId="1">'дод.1'!$A$2:$F$34</definedName>
    <definedName name="_xlnm.Print_Area" localSheetId="2">'дод.2ф'!$A$2:$E$22</definedName>
    <definedName name="_xlnm.Print_Area" localSheetId="6">'дод.4'!$D$1:$T$23</definedName>
    <definedName name="_xlnm.Print_Area" localSheetId="5">'дод.4-1'!$B$1:$Q$21</definedName>
    <definedName name="_xlnm.Print_Area" localSheetId="7">'дод.6'!$A$1:$J$683</definedName>
    <definedName name="_xlnm.Print_Area" localSheetId="8">'дод.6а'!$A$1:$J$31</definedName>
  </definedNames>
  <calcPr fullCalcOnLoad="1"/>
</workbook>
</file>

<file path=xl/sharedStrings.xml><?xml version="1.0" encoding="utf-8"?>
<sst xmlns="http://schemas.openxmlformats.org/spreadsheetml/2006/main" count="711" uniqueCount="461">
  <si>
    <t xml:space="preserve">Допомога дiтям-сиротам та дiтям, позбавленим 
батькiвського пiклування, яким виповнюється 18 рокiв           </t>
  </si>
  <si>
    <t>Міжбюджетні трансферти  районного бюджету  місцевим/державному бюджетам  на 2015 рік</t>
  </si>
  <si>
    <t>Дотації з  державного бюджету</t>
  </si>
  <si>
    <t>базова</t>
  </si>
  <si>
    <t xml:space="preserve"> Новгородківський район</t>
  </si>
  <si>
    <t>Верблюжська сільська рада</t>
  </si>
  <si>
    <t>Вершинокам"янська сільська рада</t>
  </si>
  <si>
    <t>Інгулокам"янська сільська рада</t>
  </si>
  <si>
    <t>Куцівська сільська рада</t>
  </si>
  <si>
    <t>Митрофанівська сільська рада</t>
  </si>
  <si>
    <t>Новоандріївська сільська рада</t>
  </si>
  <si>
    <t>Новомиколаївська сільська рада</t>
  </si>
  <si>
    <t>Петрокорбівська сільська рада</t>
  </si>
  <si>
    <t>Спасівська сільська рада</t>
  </si>
  <si>
    <t>Тарасівська сільська рада</t>
  </si>
  <si>
    <t>Субвенції з державного бюджету</t>
  </si>
  <si>
    <t xml:space="preserve">виплату допомоги сім'ям з дітьми, малозабезпеченим сім’ям, інвалідам з дитинства, дітям-інвалідам, тимчасової державної допомоги дітям та допомоги на догляд за інвалідом  I чи II групи внаслідок психічного розладу </t>
  </si>
  <si>
    <t xml:space="preserve">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</si>
  <si>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 xml:space="preserve">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акцизного податку з пального і на компенсацію за пільговий проїзд окремих категорій громадян </t>
  </si>
  <si>
    <t xml:space="preserve">надання пільг та житлових субсидій населенню на придбання твердого та рідкого пічного побутового палива і скрапленого газу </t>
  </si>
  <si>
    <t xml:space="preserve">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</si>
  <si>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грн.</t>
  </si>
  <si>
    <t>Інші субвенції (субвенції з бюджетів нижчого рівня до районного бюджету)</t>
  </si>
  <si>
    <r>
      <t>Перелік місцевих (регіональних) програм, які фінансуватимуться за рахунок коштів
районного бюджету  у 2015 році</t>
    </r>
    <r>
      <rPr>
        <b/>
        <vertAlign val="superscript"/>
        <sz val="18"/>
        <rFont val="Times New Roman"/>
        <family val="1"/>
      </rPr>
      <t>1</t>
    </r>
    <r>
      <rPr>
        <b/>
        <sz val="18"/>
        <rFont val="Times New Roman"/>
        <family val="1"/>
      </rPr>
      <t xml:space="preserve">
</t>
    </r>
  </si>
  <si>
    <t>Управління соціального захисту населення райдержадміністрації</t>
  </si>
  <si>
    <t>Інші видатки на соціальний захист населення в т.ч.</t>
  </si>
  <si>
    <t>Інші видатки на соціальний захист ветеранів війни і праці</t>
  </si>
  <si>
    <t>Районна програма соціального захисту громадян, які постраждали внаслідок Чорнобильської катастрофи на 2015 рік</t>
  </si>
  <si>
    <t xml:space="preserve">Районна цільова соціальна програма "Молодь Новгородківщини" на 2011-2015 роки </t>
  </si>
  <si>
    <t>Соціальні програми і заходи державних органів у справах молоді</t>
  </si>
  <si>
    <t xml:space="preserve">Програма про загальнорайонні заходи </t>
  </si>
  <si>
    <t>Проведення навчально тренувальних зборів і змагань</t>
  </si>
  <si>
    <t>Районна програма з реалізації в районі Національного плану дій  щодо реалізації Конвенції ООН про права дитини на період до 2016 року</t>
  </si>
  <si>
    <t>Інші програми соціального захисту 
дітей</t>
  </si>
  <si>
    <t>Управління  соціального 
захисту населення Новгородківської РДА</t>
  </si>
  <si>
    <r>
      <t xml:space="preserve">Дитячi будинки (в т. ч. сiмейного типу,прийомнi сiм'ї) </t>
    </r>
    <r>
      <rPr>
        <i/>
        <sz val="14"/>
        <rFont val="Times New Roman"/>
        <family val="1"/>
      </rPr>
      <t xml:space="preserve">            </t>
    </r>
    <r>
      <rPr>
        <sz val="14"/>
        <rFont val="Times New Roman"/>
        <family val="1"/>
      </rPr>
      <t xml:space="preserve">                                        </t>
    </r>
  </si>
  <si>
    <t xml:space="preserve">Пільги ветеранам війни , особам, на яких поширюється чинність Закону України „Про статус ветеранів війни , гарантії їх соціального захисту”,  особам які мають особливі заслуги перед Батьківщиною , вдовам (вдівцям) та батькам померлих (загиблих) осіб,які мають особливі заслуги перед Батьківщиною,дітям війни , особам ,які мають особливі трудові заслуги перед Батьківщиною ,вдовам (вдівцям) та батькам померлих(загиблих) осіб , які мають особливі трудові заслуги перед Батьківщиною , жертвам нациських переслідувань та реабілітованим громадянам , які стали інвалідами внаслідок репресій або є пенсіонерами  на житлово-комунальні послуги </t>
  </si>
  <si>
    <r>
      <t xml:space="preserve">Пільги ветеранам війни  особам, на яких поширюється чинність Закону 
України „Про статус ветеранів війни , гарантії їх соціального захисту”, особам які мають особливі заслуги перед Батьківщиною , вдовам(вдівцям) та батькам померлих(загиблих) осіб , які мають особливі заслуги перед Батьківщиною , особам,які мають особливі трудові заслуги перед Батьківщиною, вдовам(вдівцям) та батькам померлих(загиблих) осіб , які мають особливі трудові заслуги перед Батьківщиною ,жертвам нациських переслідувань на  придбання твердого палива та скрапленого газу </t>
    </r>
    <r>
      <rPr>
        <i/>
        <sz val="14"/>
        <rFont val="Times New Roman"/>
        <family val="1"/>
      </rPr>
      <t xml:space="preserve"> </t>
    </r>
    <r>
      <rPr>
        <sz val="14"/>
        <rFont val="Times New Roman"/>
        <family val="1"/>
      </rPr>
      <t xml:space="preserve">  </t>
    </r>
  </si>
  <si>
    <t>Інші додаткові дотації</t>
  </si>
  <si>
    <r>
      <t xml:space="preserve">Інші пільги ветеранам війни  ,особам , на яких  поширюється чинність Закону України „Про статус ветеранів війни , гарантії їх соціального захисту”, особам ,які мають особливі заслуги перед Батьківщиною , вдовам(вдівцям)та батькам померлих(загиблих)осіб , які мають особливі заслуги перед Батьківщиною , ветеранам праці , особам ,які мають особливі трудові заслуги перед Батьківщиною , вдовам(вдівцям) та батькам померлих (загиблих) осіб , які мають особливі трудові заслуги перед Батьківщиною , жертвам нациських переслідувань та реабілітованим громадянам , які стали інвалідами внаслідок репресій або є пенсіонерами  </t>
    </r>
    <r>
      <rPr>
        <i/>
        <sz val="14"/>
        <rFont val="Times New Roman"/>
        <family val="1"/>
      </rPr>
      <t xml:space="preserve"> </t>
    </r>
    <r>
      <rPr>
        <sz val="14"/>
        <rFont val="Times New Roman"/>
        <family val="1"/>
      </rPr>
      <t xml:space="preserve">  </t>
    </r>
  </si>
  <si>
    <t xml:space="preserve">військової служби особам, які стали інвалідами під час проходження військової служби, батькам та членам сімей військовослужбовців,які загинули (померли) або пропали безвісти під час проходження військової служби, батькам та членам сімей осібрядового і навчальницького складу органів і підрозділів цивільного  захисту, Державної служби спеціального зв”язку та захистуінформації України, які загинули (померли), пропали безвісті або стали інвалідами при проходженні служби,  суддям у відставці, на оплату житлово-комунальних послуг    </t>
  </si>
  <si>
    <r>
      <t>Пільги громадянам , які постраждали внаслідок Чорнобильської катастрофи , дружинам(чоловікам) та опікунам (на час опікунства) дітей померлих громадян, смерть яких пов”язана з Чорнобильською катастрофою на житлово – комунальні послуги</t>
    </r>
    <r>
      <rPr>
        <i/>
        <sz val="14"/>
        <rFont val="Times New Roman"/>
        <family val="1"/>
      </rPr>
      <t xml:space="preserve">    </t>
    </r>
    <r>
      <rPr>
        <sz val="14"/>
        <rFont val="Times New Roman"/>
        <family val="1"/>
      </rPr>
      <t xml:space="preserve"> </t>
    </r>
  </si>
  <si>
    <r>
      <t xml:space="preserve">Пільги громадянам ,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r>
    <r>
      <rPr>
        <i/>
        <sz val="14"/>
        <rFont val="Times New Roman"/>
        <family val="1"/>
      </rPr>
      <t xml:space="preserve"> </t>
    </r>
    <r>
      <rPr>
        <sz val="14"/>
        <rFont val="Times New Roman"/>
        <family val="1"/>
      </rPr>
      <t xml:space="preserve">  </t>
    </r>
  </si>
  <si>
    <r>
      <t xml:space="preserve">Інші пільги громадянам ,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t>
    </r>
    <r>
      <rPr>
        <i/>
        <sz val="14"/>
        <rFont val="Times New Roman"/>
        <family val="1"/>
      </rPr>
      <t xml:space="preserve">   </t>
    </r>
  </si>
  <si>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   житлом, опаленням та освітленням;    </t>
  </si>
  <si>
    <t xml:space="preserve">  Пільги пенсіонерам з числа спеціалістів із захисту рослин, передбачені частиною  четвертою статті 20 Закону України  захист рослин" громадянам,передбачені пунктом "ї" частини першої статті 77 Основ законодавства про охорону  здоров'я, частиною четвертою статті 29 Основ законодавства про  культуру ,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</si>
  <si>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r>
      <t xml:space="preserve">Пільги окремим категоріям громадян з послуг зв”язку </t>
    </r>
    <r>
      <rPr>
        <i/>
        <sz val="14"/>
        <rFont val="Times New Roman"/>
        <family val="1"/>
      </rPr>
      <t xml:space="preserve">    </t>
    </r>
  </si>
  <si>
    <r>
      <t>Пільги багатодітним сім"ям на житлово-комунальні послуги</t>
    </r>
    <r>
      <rPr>
        <i/>
        <sz val="14"/>
        <rFont val="Times New Roman"/>
        <family val="1"/>
      </rPr>
      <t xml:space="preserve"> </t>
    </r>
  </si>
  <si>
    <r>
      <t>Пільги багатодітним сім"ям на придбання твердого палива</t>
    </r>
    <r>
      <rPr>
        <i/>
        <sz val="14"/>
        <rFont val="Times New Roman"/>
        <family val="1"/>
      </rPr>
      <t xml:space="preserve"> </t>
    </r>
    <r>
      <rPr>
        <sz val="14"/>
        <rFont val="Times New Roman"/>
        <family val="1"/>
      </rPr>
      <t xml:space="preserve"> та скрапленого газу</t>
    </r>
  </si>
  <si>
    <r>
      <t>Допомога у зв”язку з вагітністю і пологами</t>
    </r>
    <r>
      <rPr>
        <sz val="14"/>
        <rFont val="Times New Roman"/>
        <family val="1"/>
      </rPr>
      <t xml:space="preserve">  </t>
    </r>
  </si>
  <si>
    <r>
      <t>Допомога при народженні дитини</t>
    </r>
    <r>
      <rPr>
        <i/>
        <sz val="14"/>
        <rFont val="Times New Roman"/>
        <family val="1"/>
      </rPr>
      <t xml:space="preserve">     </t>
    </r>
  </si>
  <si>
    <r>
      <t>Допомога на дітей над якими встановлено опіку чи піклування</t>
    </r>
    <r>
      <rPr>
        <sz val="14"/>
        <rFont val="Times New Roman"/>
        <family val="1"/>
      </rPr>
      <t xml:space="preserve">    </t>
    </r>
  </si>
  <si>
    <r>
      <t>Допомога на дітей одиноким матерям</t>
    </r>
    <r>
      <rPr>
        <i/>
        <sz val="14"/>
        <rFont val="Times New Roman"/>
        <family val="1"/>
      </rPr>
      <t xml:space="preserve">  </t>
    </r>
    <r>
      <rPr>
        <sz val="14"/>
        <rFont val="Times New Roman"/>
        <family val="1"/>
      </rPr>
      <t xml:space="preserve">  </t>
    </r>
  </si>
  <si>
    <r>
      <t>Тимчасова державна допомога дітям</t>
    </r>
    <r>
      <rPr>
        <i/>
        <sz val="14"/>
        <rFont val="Times New Roman"/>
        <family val="1"/>
      </rPr>
      <t xml:space="preserve"> </t>
    </r>
    <r>
      <rPr>
        <sz val="14"/>
        <rFont val="Times New Roman"/>
        <family val="1"/>
      </rPr>
      <t xml:space="preserve">   </t>
    </r>
  </si>
  <si>
    <t>Допомога при усиновленні дитини</t>
  </si>
  <si>
    <r>
      <t>Державна соціальна допомога малозабезпеченим сім”ям</t>
    </r>
    <r>
      <rPr>
        <i/>
        <sz val="14"/>
        <rFont val="Times New Roman"/>
        <family val="1"/>
      </rPr>
      <t xml:space="preserve">   </t>
    </r>
    <r>
      <rPr>
        <sz val="14"/>
        <rFont val="Times New Roman"/>
        <family val="1"/>
      </rPr>
      <t xml:space="preserve">  </t>
    </r>
  </si>
  <si>
    <r>
      <t>Субсидії населенню для відшкодування витрат на оплату житлово-комунальних послуг</t>
    </r>
    <r>
      <rPr>
        <i/>
        <sz val="14"/>
        <rFont val="Times New Roman"/>
        <family val="1"/>
      </rPr>
      <t xml:space="preserve">    </t>
    </r>
  </si>
  <si>
    <r>
      <t>Субсидії населенню для відшкодування витрат на придбання твердого та рідкого пічного побутового палива та скрапленого газу</t>
    </r>
    <r>
      <rPr>
        <i/>
        <sz val="14"/>
        <rFont val="Times New Roman"/>
        <family val="1"/>
      </rPr>
      <t xml:space="preserve">  </t>
    </r>
    <r>
      <rPr>
        <sz val="14"/>
        <rFont val="Times New Roman"/>
        <family val="1"/>
      </rPr>
      <t xml:space="preserve">   </t>
    </r>
  </si>
  <si>
    <t xml:space="preserve">Iншi видатки на соцiальний захист ветеранiв вiйни та 
працi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</si>
  <si>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</si>
  <si>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r>
      <t>Державна соціальна допомога інвалідам з дитинства та дітям-інвалідам</t>
    </r>
    <r>
      <rPr>
        <sz val="14"/>
        <rFont val="Times New Roman"/>
        <family val="1"/>
      </rPr>
      <t xml:space="preserve">  </t>
    </r>
  </si>
  <si>
    <r>
      <t xml:space="preserve">Компенсаційні виплати на пільговий проїзд автомобільним транспортом  окремим категоріям громадян </t>
    </r>
    <r>
      <rPr>
        <sz val="14"/>
        <color indexed="8"/>
        <rFont val="Times New Roman"/>
        <family val="1"/>
      </rPr>
      <t xml:space="preserve">   </t>
    </r>
  </si>
  <si>
    <r>
      <t xml:space="preserve">Компенсаційні виплати за пільговий проїзд окремих категорій громадян на залізничному транспорті </t>
    </r>
    <r>
      <rPr>
        <i/>
        <sz val="14"/>
        <color indexed="8"/>
        <rFont val="Times New Roman"/>
        <family val="1"/>
      </rPr>
      <t xml:space="preserve">    </t>
    </r>
  </si>
  <si>
    <t>Відділ культури, туризму та культурної спадщини Новгородківської РДА</t>
  </si>
  <si>
    <t xml:space="preserve">Музеї i виставки                                      </t>
  </si>
  <si>
    <t xml:space="preserve">Палаци i будинки культури, клуби та iншi заклади 
клубного типу                                              </t>
  </si>
  <si>
    <t xml:space="preserve">Школи естетичного виховання дiтей                     </t>
  </si>
  <si>
    <t xml:space="preserve">Iншi культурно-освiтнi заклади та заходи              </t>
  </si>
  <si>
    <t>Фінансове управлінняНовгородківської РДА (в частині міжбюджетних тансфертів, резервного фонду)</t>
  </si>
  <si>
    <t>Резервний фонд</t>
  </si>
  <si>
    <t>Усього   видатків</t>
  </si>
  <si>
    <t>.0111</t>
  </si>
  <si>
    <t>Код типової відомчої класифікації видатків /Код тимчасової класифікації видатків та кредитування місцевого бюджету</t>
  </si>
  <si>
    <r>
      <t>Назва головного розпорядника коштів / Найменування
згідно з типовою відомчою/типовою програмною</t>
    </r>
    <r>
      <rPr>
        <vertAlign val="superscript"/>
        <sz val="10"/>
        <rFont val="Times New Roman"/>
        <family val="1"/>
      </rPr>
      <t>2</t>
    </r>
    <r>
      <rPr>
        <sz val="10"/>
        <rFont val="Times New Roman"/>
        <family val="1"/>
      </rPr>
      <t>/тимчасовою класифікацією видатків та кредитування місцевого бюджету</t>
    </r>
  </si>
  <si>
    <t>.0133</t>
  </si>
  <si>
    <t>.0822</t>
  </si>
  <si>
    <t>.0824</t>
  </si>
  <si>
    <t>.0828</t>
  </si>
  <si>
    <t>.0960</t>
  </si>
  <si>
    <t>.0829</t>
  </si>
  <si>
    <t>.0921</t>
  </si>
  <si>
    <t>.0990</t>
  </si>
  <si>
    <t xml:space="preserve">Загальноосвiтнi школи (в т. ч. школа-дитячий садок, iнтернат при школi), спецiалiзованi школи, лiцеї, гiмназiї, колегiуми                                          </t>
  </si>
  <si>
    <t xml:space="preserve">Iншi видатки (загальнорайонні заходи)                                         </t>
  </si>
  <si>
    <t xml:space="preserve">Утримання центрiв соцiальних служб для сiм'ї, дiтей  та молодi                                              </t>
  </si>
  <si>
    <r>
      <t>Допомога до досягнення дитиною трирічного віку</t>
    </r>
    <r>
      <rPr>
        <i/>
        <sz val="14"/>
        <rFont val="Times New Roman"/>
        <family val="1"/>
      </rPr>
      <t xml:space="preserve">   </t>
    </r>
  </si>
  <si>
    <r>
      <t>РОЗПОДІЛ</t>
    </r>
    <r>
      <rPr>
        <b/>
        <sz val="14"/>
        <rFont val="Times New Roman"/>
        <family val="0"/>
      </rPr>
      <t xml:space="preserve">
видатків Новгородківського районного бюджету  на 2015 рік</t>
    </r>
  </si>
  <si>
    <t xml:space="preserve">Соцiальнi програми i заходи державних органiв у справах молодi                                               </t>
  </si>
  <si>
    <t xml:space="preserve">Методична робота,iншi заходи у сферi
 народної освiти </t>
  </si>
  <si>
    <t>.0731</t>
  </si>
  <si>
    <t>.0726</t>
  </si>
  <si>
    <t>.0320</t>
  </si>
  <si>
    <t>.0810</t>
  </si>
  <si>
    <t>.0910</t>
  </si>
  <si>
    <t>.0180</t>
  </si>
  <si>
    <t>Код</t>
  </si>
  <si>
    <t>Найменування 
згідно з класифікацією фінансування бюджету</t>
  </si>
  <si>
    <t>Загальне фінансування</t>
  </si>
  <si>
    <t>Фінансування за борговими операціями</t>
  </si>
  <si>
    <t>Запозичення</t>
  </si>
  <si>
    <t>Внутрішні запозичення</t>
  </si>
  <si>
    <t>Зовнішні запозичення</t>
  </si>
  <si>
    <t>Погашення</t>
  </si>
  <si>
    <t>Внутрішні зобов'язання</t>
  </si>
  <si>
    <t>Зовнішні зобов'язання</t>
  </si>
  <si>
    <t>Фінансування за активними операціями</t>
  </si>
  <si>
    <t>Зміни обсягів  депозитів і цінних паперів, що використовуються для управління ліквідністю</t>
  </si>
  <si>
    <t>Розміщення бюджетних коштів на депозитах або придбання цінних паперів</t>
  </si>
  <si>
    <t>Придбання цінних паперів</t>
  </si>
  <si>
    <t>Зміни обсягів бюджетних коштів</t>
  </si>
  <si>
    <t>На початок періоду</t>
  </si>
  <si>
    <t>Найменування згідно
 з класифікацією доходів бюджету</t>
  </si>
  <si>
    <t>Офіційні трансферти</t>
  </si>
  <si>
    <t>Податкові надходження</t>
  </si>
  <si>
    <t>Податки на доходи, податки на прибуток, податки на збільшення ринкової вартості</t>
  </si>
  <si>
    <t>Неподаткові надходження</t>
  </si>
  <si>
    <t>-</t>
  </si>
  <si>
    <t>Код функціо-нальної класифікації видатків та кредитування бюджету</t>
  </si>
  <si>
    <t>Надання кредитів</t>
  </si>
  <si>
    <t>Повернення кредитів</t>
  </si>
  <si>
    <t>Кредитування-всього</t>
  </si>
  <si>
    <t>Субвенція загального фонду на:</t>
  </si>
  <si>
    <t>Субвенція спеціального фонду на:</t>
  </si>
  <si>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</si>
  <si>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</si>
  <si>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</si>
  <si>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</si>
  <si>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</si>
  <si>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</si>
  <si>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</si>
  <si>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</si>
  <si>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</si>
  <si>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0110000</t>
  </si>
  <si>
    <t>Код бюджету</t>
  </si>
  <si>
    <t xml:space="preserve">Назва місцевого бюджету адміністративно-територіальної одиниці  </t>
  </si>
  <si>
    <t>О5</t>
  </si>
  <si>
    <t>О3</t>
  </si>
  <si>
    <t>О6</t>
  </si>
  <si>
    <t>О8</t>
  </si>
  <si>
    <t>О7</t>
  </si>
  <si>
    <t>O2</t>
  </si>
  <si>
    <t>О9</t>
  </si>
  <si>
    <t>О4</t>
  </si>
  <si>
    <t>Код функціональної класифікації видатків та кредитування бюджету</t>
  </si>
  <si>
    <t>в т.ч. бюджет розвитку</t>
  </si>
  <si>
    <t>…</t>
  </si>
  <si>
    <t>Власні надходження бюджетних установ</t>
  </si>
  <si>
    <t xml:space="preserve">Дотації </t>
  </si>
  <si>
    <t>Всього доходів</t>
  </si>
  <si>
    <t>Додаток № 2
до рішення _______________ради
"Про ________________бюджет  на 20__ рік"</t>
  </si>
  <si>
    <t>(тис. грн.)/грн.</t>
  </si>
  <si>
    <t>Додаток № 3
до рішення _______________ради
"Про ________________бюджет  на 20__ рік"</t>
  </si>
  <si>
    <r>
      <t>РОЗПОДІЛ</t>
    </r>
    <r>
      <rPr>
        <b/>
        <sz val="14"/>
        <rFont val="Times New Roman"/>
        <family val="0"/>
      </rPr>
      <t xml:space="preserve">
видатків ________________________ бюджету  на 20__ рік</t>
    </r>
  </si>
  <si>
    <t>Фінансування _______________________ бюджету  на 20__ рік</t>
  </si>
  <si>
    <r>
      <t xml:space="preserve">Обласна рада </t>
    </r>
    <r>
      <rPr>
        <i/>
        <sz val="10"/>
        <rFont val="Times New Roman"/>
        <family val="1"/>
      </rPr>
      <t>(головний розпорядник)</t>
    </r>
  </si>
  <si>
    <t>в т.ч. на</t>
  </si>
  <si>
    <t xml:space="preserve">459090
</t>
  </si>
  <si>
    <t xml:space="preserve">Новгородківська районна державна адміністрація </t>
  </si>
  <si>
    <t>КТКВ 070201-176035грн,
КТКВ 091101- 17500грн</t>
  </si>
  <si>
    <t>КТКВ 070201-229500грн,
КТКВ 091101- 17500грн
КТКВ 091209- 5500грн</t>
  </si>
  <si>
    <t>КТКВ 070201-165075грн,
КТКВ 091101- 17500грн</t>
  </si>
  <si>
    <t>КТКВ 070201-57945грн,</t>
  </si>
  <si>
    <t>КТКВ 070201-100000грн,
КТКВ 091209- 5500грн</t>
  </si>
  <si>
    <t>КТКВ 070201-167650грн,
КТКВ 091101- 35000грн</t>
  </si>
  <si>
    <t>КТКВ 070201-81750грн,</t>
  </si>
  <si>
    <t>КТКВ 070201-52930грн,
КТКВ 091101- 35000грн</t>
  </si>
  <si>
    <t>КТКВ 070201-101450грн,
КТКВ 091101- 17500грн
КТКВ 091209- 5500грн</t>
  </si>
  <si>
    <t>КТКВ 070201-373090грн,
КТКВ 080800- 40000грн,
КТКВ 091101- 35000грн
КТКВ 091209- 11000грн</t>
  </si>
  <si>
    <t>Інші додаткові дотації 
(з районного бюджету до бюджетів нижчого рівня на утримання дошкільних закладів освіти)</t>
  </si>
  <si>
    <t>Інші додаткові дотації 
( з районного бюджету до бюджетів нижчого рівня на утримання клубних закладів)</t>
  </si>
  <si>
    <r>
      <t xml:space="preserve">Обласна рада </t>
    </r>
    <r>
      <rPr>
        <i/>
        <sz val="10"/>
        <rFont val="Times New Roman"/>
        <family val="1"/>
      </rPr>
      <t>(відповідальний виконавець)</t>
    </r>
    <r>
      <rPr>
        <b/>
        <sz val="11"/>
        <rFont val="Times New Roman"/>
        <family val="1"/>
      </rPr>
      <t xml:space="preserve"> </t>
    </r>
  </si>
  <si>
    <r>
      <t xml:space="preserve">Орган з питань освіти і науки, молоді та спорту </t>
    </r>
    <r>
      <rPr>
        <i/>
        <sz val="10"/>
        <color indexed="8"/>
        <rFont val="Times New Roman"/>
        <family val="1"/>
      </rPr>
      <t>(головний розпорядник)</t>
    </r>
  </si>
  <si>
    <r>
      <t xml:space="preserve">Орган з питань освіти і науки, молоді та спорту </t>
    </r>
    <r>
      <rPr>
        <i/>
        <sz val="10"/>
        <color indexed="8"/>
        <rFont val="Times New Roman"/>
        <family val="1"/>
      </rPr>
      <t>(відповідальний виконавець)</t>
    </r>
  </si>
  <si>
    <r>
      <t xml:space="preserve">Орган з питань праці та соціального захисту населення </t>
    </r>
    <r>
      <rPr>
        <i/>
        <sz val="10"/>
        <rFont val="Times New Roman"/>
        <family val="1"/>
      </rPr>
      <t>(головний розпорядник)</t>
    </r>
  </si>
  <si>
    <r>
      <t xml:space="preserve">Орган з питань праці та соціального захисту населення </t>
    </r>
    <r>
      <rPr>
        <i/>
        <sz val="10"/>
        <rFont val="Times New Roman"/>
        <family val="1"/>
      </rPr>
      <t>(відповідальний виконавець)</t>
    </r>
  </si>
  <si>
    <t>0100000</t>
  </si>
  <si>
    <t>бюджет розвитку</t>
  </si>
  <si>
    <t>Додаток № 4
до рішення _______________ради
"Про ________________бюджет  на 20__ рік"</t>
  </si>
  <si>
    <t>Повернення кредитів до ______________________бюджету  та розподіл надання кредитів 
з ________________________ бюджету  в  20__ році</t>
  </si>
  <si>
    <t xml:space="preserve">Всього </t>
  </si>
  <si>
    <t>101ххх0</t>
  </si>
  <si>
    <t>101ххх1</t>
  </si>
  <si>
    <t>101ххх2</t>
  </si>
  <si>
    <t>Назва бюджетної програми</t>
  </si>
  <si>
    <t>Назва підпрограми 1</t>
  </si>
  <si>
    <t>Назва підпрограми 2</t>
  </si>
  <si>
    <t>151ххх0</t>
  </si>
  <si>
    <t>151ххх1</t>
  </si>
  <si>
    <t>151ххх2</t>
  </si>
  <si>
    <t xml:space="preserve">з них </t>
  </si>
  <si>
    <t>Додаток № 6
до рішення _______________ради
"Про ________________бюджет  на 20__ рік"</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</si>
  <si>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</si>
  <si>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</si>
  <si>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</si>
  <si>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</si>
  <si>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Найменування місцевої (регіональної) програми</t>
  </si>
  <si>
    <t>Разом загальний та спеціальний фонди</t>
  </si>
  <si>
    <t>0118100</t>
  </si>
  <si>
    <t>Надання та повернення пільгового довгострокового кредиту на будівництво (реконструкцію) та придбання житла</t>
  </si>
  <si>
    <t>1060</t>
  </si>
  <si>
    <t>0118101</t>
  </si>
  <si>
    <t>0118102</t>
  </si>
  <si>
    <t>250905</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</si>
  <si>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</si>
  <si>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250907</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</si>
  <si>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</si>
  <si>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Реалізація заходів щодо інвестиційного розвитку території</t>
  </si>
  <si>
    <t>0116310</t>
  </si>
  <si>
    <t>150101</t>
  </si>
  <si>
    <t>0490</t>
  </si>
  <si>
    <t>Код тимчасової класифікації видатків та кредитування місцевого бюджету</t>
  </si>
  <si>
    <r>
      <t>Код програмної класифікації видатків та кредитування місцевого бюджету</t>
    </r>
    <r>
      <rPr>
        <vertAlign val="superscript"/>
        <sz val="8"/>
        <rFont val="Times New Roman"/>
        <family val="1"/>
      </rPr>
      <t>1</t>
    </r>
  </si>
  <si>
    <r>
      <rPr>
        <vertAlign val="superscript"/>
        <sz val="10"/>
        <rFont val="Times New Roman"/>
        <family val="1"/>
      </rPr>
      <t>1</t>
    </r>
    <r>
      <rPr>
        <sz val="10"/>
        <rFont val="Times New Roman"/>
        <family val="1"/>
      </rPr>
      <t xml:space="preserve"> Заповнюється у разі прийняття відповідною місцевою радою рішення про застосування ПЦМ у бюджетному процесі.</t>
    </r>
  </si>
  <si>
    <r>
      <rPr>
        <vertAlign val="superscript"/>
        <sz val="10"/>
        <rFont val="Times New Roman"/>
        <family val="1"/>
      </rPr>
      <t>2</t>
    </r>
    <r>
      <rPr>
        <sz val="10"/>
        <rFont val="Times New Roman"/>
        <family val="1"/>
      </rPr>
      <t xml:space="preserve">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t>
    </r>
  </si>
  <si>
    <r>
      <t>Найменування
згідно з типовою відомчою/типовою програмною</t>
    </r>
    <r>
      <rPr>
        <vertAlign val="superscript"/>
        <sz val="10"/>
        <rFont val="Times New Roman"/>
        <family val="1"/>
      </rPr>
      <t>2</t>
    </r>
    <r>
      <rPr>
        <sz val="10"/>
        <rFont val="Times New Roman"/>
        <family val="1"/>
      </rPr>
      <t>/тимчасовою класифікацією видатків та кредитування місцевого бюджету</t>
    </r>
  </si>
  <si>
    <t>Доходи Новгородківського бюджету на 2015 рік</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</si>
  <si>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</si>
  <si>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</si>
  <si>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 грошових винагород та інших виплат, одержаних військовослужбовцями та особами рядового і начальницького складу ,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</si>
  <si>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</si>
  <si>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 що сплачується фізичними особами за результатами річного декларування</t>
  </si>
  <si>
    <t xml:space="preserve">Податок на доходи фізичних осіб із суми пенсійних виплат або щомісячного довічного грошового утимання, що оподатковуються відповідно до пункту 164.2.19 пункту 164.2 ст.164 податкового кодексу </t>
  </si>
  <si>
    <t>Плата за послуги, що надаються бюджетними установами згідно з їх основною діяльністю</t>
  </si>
  <si>
    <t>Плата за оренду майна бюджетних установ</t>
  </si>
  <si>
    <t xml:space="preserve"> Надходження бюджетних установ від реалізації в установленому порядку майна (крім нерухомого майна)</t>
  </si>
  <si>
    <t>Базова дотація</t>
  </si>
  <si>
    <t xml:space="preserve">Субвенції  з державного бюджету місцевим бюджетам  на:
</t>
  </si>
  <si>
    <t xml:space="preserve">виплату допомоги сім”ям з дітьми, малозабезпеченим сім”ям  , інвалідам з дитинства , дітям-інвалідам та тимчасової  державної допомоги дітям та допомоги на догляд за інвалідами I чи II групи в наслідок психічного розладу </t>
  </si>
  <si>
    <t xml:space="preserve">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</si>
  <si>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</si>
  <si>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надання пільг та житлових субсидій населенню  на придбання   твердого та рідкого пічного побутового палива і скрапленого газу</t>
  </si>
  <si>
    <t xml:space="preserve">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</si>
  <si>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Освітня  субвенція з державного бюджету місцевим бюджетам</t>
  </si>
  <si>
    <t>Медична субвенція з державного бюджету місцевим бюджетам</t>
  </si>
  <si>
    <t>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 виконавчої служби,  ветеранам служби цільового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міліції,ветеранів державної пожежної охорони та  ветеранів Державної кримінально-виконавчої  служби, ветаранів служби цільового захисту та ветеранів державної служби  спеціального зв”язку та захисту інформації України;  звільненим із служби за віком,через хворобу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звілььнених їз служби цільового захисту за віком , через хворобу або за вислугою років, та які стали інвалідами під час виконання  службових обовязків; пенсіонерам з числа слідчих прокуратури;дітям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звійськової служби особам, які стали інвалідами під час проходження військової служби; батькам та членам сімей військовослужбовців,Державної служби  спеціального зв"язку та захисту інформації України,які загинули (померли) або пропали безвісти під час проходженнявійськової служби, батькам та членам сімей осіб рядового і навчальницького складу служби цивільного захисту , які загинули (померли),або зникли безвісті під час виконання службових обов"язків на житлово-комунальні послуги</t>
  </si>
  <si>
    <t>Пільги ветеранам військової служби,ветеранам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системи,особам звільненим їз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утриманні,батькам та членам сімей осіб рядового і начальницького складу служби цивільного захисту,які загинули (померли),або зникли безвісти під час виконання службових обов"язків на придбання твердого палива</t>
  </si>
  <si>
    <r>
      <t>Найменування
згідно з типовою відомчою/типовою програмною</t>
    </r>
    <r>
      <rPr>
        <vertAlign val="superscript"/>
        <sz val="10"/>
        <rFont val="Times New Roman CYR"/>
        <family val="0"/>
      </rPr>
      <t>2</t>
    </r>
    <r>
      <rPr>
        <sz val="10"/>
        <rFont val="Times New Roman CYR"/>
        <family val="0"/>
      </rPr>
      <t>/тимчасовою класифікацією видатків та кредитування місцевого бюджету</t>
    </r>
  </si>
  <si>
    <r>
      <t>Перелік об’єктів, видатки на які у _____  році будуть проводитися за рахунок коштів бюджету розвитку</t>
    </r>
    <r>
      <rPr>
        <b/>
        <vertAlign val="superscript"/>
        <sz val="18"/>
        <rFont val="Times New Roman"/>
        <family val="1"/>
      </rPr>
      <t>1</t>
    </r>
  </si>
  <si>
    <r>
      <rPr>
        <vertAlign val="superscript"/>
        <sz val="10"/>
        <rFont val="Times New Roman"/>
        <family val="1"/>
      </rPr>
      <t>1</t>
    </r>
    <r>
      <rPr>
        <sz val="10"/>
        <rFont val="Times New Roman"/>
        <family val="1"/>
      </rPr>
      <t xml:space="preserve"> За об’єктами розподіляються кошти бюджету розвитку щодо здійснення заходів на будівництво, реконструкцію і реставрацію об’єктів виробничої, комунікаційної та соціальної інфраструктури (ст. 71 БКУ), інші капітальні видатки за об’єктами не розподіляються.    </t>
    </r>
  </si>
  <si>
    <r>
      <t>Код програмної класифікації видатків та кредитування місцевого бюджету</t>
    </r>
    <r>
      <rPr>
        <b/>
        <vertAlign val="superscript"/>
        <sz val="10"/>
        <rFont val="Times New Roman"/>
        <family val="1"/>
      </rPr>
      <t>2</t>
    </r>
  </si>
  <si>
    <t>Назва об’єктів відповідно  до проектно- кошторисної документації тощо</t>
  </si>
  <si>
    <r>
      <t>Найменування
згідно з типовою відомчою/типовою програмною</t>
    </r>
    <r>
      <rPr>
        <b/>
        <vertAlign val="superscript"/>
        <sz val="11"/>
        <rFont val="Times New Roman"/>
        <family val="1"/>
      </rPr>
      <t>3</t>
    </r>
    <r>
      <rPr>
        <b/>
        <sz val="11"/>
        <rFont val="Times New Roman"/>
        <family val="1"/>
      </rPr>
      <t>/тимчасовою класифікацією видатків та кредитування місцевого бюджету</t>
    </r>
  </si>
  <si>
    <r>
      <rPr>
        <vertAlign val="superscript"/>
        <sz val="10"/>
        <rFont val="Times New Roman"/>
        <family val="1"/>
      </rPr>
      <t>2</t>
    </r>
    <r>
      <rPr>
        <sz val="10"/>
        <rFont val="Times New Roman"/>
        <family val="1"/>
      </rPr>
      <t xml:space="preserve"> Заповнюється у разі прийняття відповідною місцевою радою рішення про застосування ПЦМ у бюджетному процесі.</t>
    </r>
  </si>
  <si>
    <r>
      <rPr>
        <vertAlign val="superscript"/>
        <sz val="10"/>
        <rFont val="Times New Roman"/>
        <family val="1"/>
      </rPr>
      <t>3</t>
    </r>
    <r>
      <rPr>
        <sz val="10"/>
        <rFont val="Times New Roman"/>
        <family val="1"/>
      </rPr>
      <t xml:space="preserve">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t>
    </r>
  </si>
  <si>
    <r>
      <t>Найменування
згідно з типовою відомчою/типовою програмною</t>
    </r>
    <r>
      <rPr>
        <b/>
        <vertAlign val="superscript"/>
        <sz val="10"/>
        <rFont val="Times New Roman"/>
        <family val="1"/>
      </rPr>
      <t>3</t>
    </r>
    <r>
      <rPr>
        <b/>
        <sz val="10"/>
        <rFont val="Times New Roman"/>
        <family val="1"/>
      </rPr>
      <t>/тимчасовою класифікацією видатків та кредитування місцевого бюджету</t>
    </r>
  </si>
  <si>
    <r>
      <rPr>
        <vertAlign val="superscript"/>
        <sz val="10"/>
        <rFont val="Times New Roman"/>
        <family val="1"/>
      </rPr>
      <t>1</t>
    </r>
    <r>
      <rPr>
        <sz val="10"/>
        <rFont val="Times New Roman"/>
        <family val="1"/>
      </rPr>
      <t xml:space="preserve"> Надається перелік програм, які затверджені місцевими радами відповідно до статті 91 Бюджетного Кодексу України.</t>
    </r>
  </si>
  <si>
    <t>.0100000</t>
  </si>
  <si>
    <t>.0110000</t>
  </si>
  <si>
    <t>.010000</t>
  </si>
  <si>
    <t>.010116</t>
  </si>
  <si>
    <t>.0113200</t>
  </si>
  <si>
    <t>.0113202</t>
  </si>
  <si>
    <t>.091209</t>
  </si>
  <si>
    <t>.0118600</t>
  </si>
  <si>
    <t>.0118601</t>
  </si>
  <si>
    <t>.0118602</t>
  </si>
  <si>
    <t>.0117210</t>
  </si>
  <si>
    <t>.0117212</t>
  </si>
  <si>
    <t>.0300000</t>
  </si>
  <si>
    <t>.0310000</t>
  </si>
  <si>
    <t>.080000</t>
  </si>
  <si>
    <t>.0312010</t>
  </si>
  <si>
    <t>.080101</t>
  </si>
  <si>
    <t>.0312180</t>
  </si>
  <si>
    <t>.080800</t>
  </si>
  <si>
    <t>.0312800</t>
  </si>
  <si>
    <t>.081002</t>
  </si>
  <si>
    <t>.0312801</t>
  </si>
  <si>
    <t>.090000</t>
  </si>
  <si>
    <t>.0313110</t>
  </si>
  <si>
    <t>.0313112</t>
  </si>
  <si>
    <t>.090802</t>
  </si>
  <si>
    <t>.0313130</t>
  </si>
  <si>
    <t>.0313131</t>
  </si>
  <si>
    <t>.091101</t>
  </si>
  <si>
    <t>.0313140</t>
  </si>
  <si>
    <t>.091103</t>
  </si>
  <si>
    <t>.0313100</t>
  </si>
  <si>
    <t>.0313104</t>
  </si>
  <si>
    <t>.091204</t>
  </si>
  <si>
    <t>.0315010</t>
  </si>
  <si>
    <t>.0315011</t>
  </si>
  <si>
    <t>.130102</t>
  </si>
  <si>
    <t>.0315020</t>
  </si>
  <si>
    <t>.0315024</t>
  </si>
  <si>
    <t>.0315023</t>
  </si>
  <si>
    <t>.0317810</t>
  </si>
  <si>
    <t>.070201</t>
  </si>
  <si>
    <t>.070401</t>
  </si>
  <si>
    <t>.070802</t>
  </si>
  <si>
    <t>.070804</t>
  </si>
  <si>
    <t>.070805</t>
  </si>
  <si>
    <t>.070806</t>
  </si>
  <si>
    <t>.070808</t>
  </si>
  <si>
    <t>.070000</t>
  </si>
  <si>
    <t>.070303</t>
  </si>
  <si>
    <t>.090201</t>
  </si>
  <si>
    <t>.090204</t>
  </si>
  <si>
    <t>.090207</t>
  </si>
  <si>
    <t>.090210</t>
  </si>
  <si>
    <t>.090215</t>
  </si>
  <si>
    <t>.090405</t>
  </si>
  <si>
    <t>.090202</t>
  </si>
  <si>
    <t>.090205</t>
  </si>
  <si>
    <t>.090208</t>
  </si>
  <si>
    <t>.090211</t>
  </si>
  <si>
    <t>.090216</t>
  </si>
  <si>
    <t>.090406</t>
  </si>
  <si>
    <t>.090203</t>
  </si>
  <si>
    <t>.090209</t>
  </si>
  <si>
    <t>.090214</t>
  </si>
  <si>
    <t>.090302</t>
  </si>
  <si>
    <t>.090303</t>
  </si>
  <si>
    <t>.090304</t>
  </si>
  <si>
    <t>.090305</t>
  </si>
  <si>
    <t>.090306</t>
  </si>
  <si>
    <t>.090307</t>
  </si>
  <si>
    <t>Додаток 1
до рішення сесії Новгородківської районної ради
23 січня 2015 року №380</t>
  </si>
  <si>
    <t>Додаток  2
до рішення сесії Новгородківської районної ради
23 січня 2015 року №380</t>
  </si>
  <si>
    <t>Додаток  4
до рішення сесії Новгородківської районної ради
23 січня 2015 року №380</t>
  </si>
  <si>
    <t>Додаток  6
до рішення сесії Новгородківської районної ради
23 січня 2015 року №380</t>
  </si>
  <si>
    <t>Районна програма соціального захисту малозабезпечених верств населення Новгородківського району на  2015 рік</t>
  </si>
  <si>
    <t>Програма розвитку фізичної культури і спорту в Новгородківському районі на 2012 -  2016 роки</t>
  </si>
  <si>
    <t>Районна програма "Ветеран" на 2015 рік</t>
  </si>
  <si>
    <t>.090308</t>
  </si>
  <si>
    <t>.090401</t>
  </si>
  <si>
    <t>.091300</t>
  </si>
  <si>
    <t>.091205</t>
  </si>
  <si>
    <t>.090416</t>
  </si>
  <si>
    <t>.090412</t>
  </si>
  <si>
    <t>.091108</t>
  </si>
  <si>
    <t>Новгородківська районна рада</t>
  </si>
  <si>
    <t>Державне управління</t>
  </si>
  <si>
    <t>Організаційне, інформаційно-аналітичне та матеріально-технічне забезпечення діяльності обласної ради, районної ради, районної у місті ради ( у разі її створення), міської, селищної, сільської рад та їх виконавчих комітетів</t>
  </si>
  <si>
    <t>Соціальний захист ветеранів війни та праці</t>
  </si>
  <si>
    <t xml:space="preserve">Надання фінансової підтримки громадським організаціям інвалідів і ветеранів, діяльність яких має соціальну спрямованість </t>
  </si>
  <si>
    <t>Інші видатки</t>
  </si>
  <si>
    <t>Видатки  на проведення районних заходів щодо відзначення пам'ятних дат, ювілеїв, річниць, професійних свят та проведення конкурсів у сфері економного, соціального, культурного розвитку територіальних громад</t>
  </si>
  <si>
    <t>Фінансова підтримка комунального підприємства районної ради</t>
  </si>
  <si>
    <t>Підтримка засобів масової інформації</t>
  </si>
  <si>
    <t>Підтримка періодичних видань (газет та журналів)</t>
  </si>
  <si>
    <t>Новгородківська районна державна адміністрація</t>
  </si>
  <si>
    <t>Охорона здоров'я</t>
  </si>
  <si>
    <t>Багатопрофільна стаціонарна медична допомога населенню</t>
  </si>
  <si>
    <t>Первинна медико-санітарна допомога</t>
  </si>
  <si>
    <t>Інші заходи в галузі охорони здоров"я</t>
  </si>
  <si>
    <t>Інші заходи по охороні здоров"я</t>
  </si>
  <si>
    <t>Соціальний захист та соціальне забезпечення</t>
  </si>
  <si>
    <t>Заклади і заходи з питань дітей та їх соціального захисту</t>
  </si>
  <si>
    <t>Заходи державної політики з питань дітей та їх соціального захисту</t>
  </si>
  <si>
    <t>Здійснення соціальної роботи з вразливими  категоріями населення</t>
  </si>
  <si>
    <t>Центри соціальних служб для сім'ї, дітей та молоді</t>
  </si>
  <si>
    <t>Заходи державної політики з питань молоді</t>
  </si>
  <si>
    <t>Надання  соціальних та реабілітаційних послуг громадян похилого віку, інвалідам, дітям - 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</si>
  <si>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</si>
  <si>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Фізична культура і спорт</t>
  </si>
  <si>
    <t>Проведення спортивної роботи в регіоні</t>
  </si>
  <si>
    <t>Проведення навчально-тренувальних зборів і змагань з олімпійських видів спорту</t>
  </si>
  <si>
    <t>Діяльність закладів фізичної культури і спорту</t>
  </si>
  <si>
    <t>Фінансова підтримка комунальних спортивних споруд</t>
  </si>
  <si>
    <t>Фінансова підтримка дитячо-юнацьких спортивних шків фізкультурно-спортивних товариств</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</si>
  <si>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</si>
  <si>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</si>
  <si>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Відділ освіти Новгородківської райдержадміністрації</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</si>
  <si>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</si>
  <si>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</si>
  <si>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</si>
  <si>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</si>
  <si>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</si>
  <si>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</si>
  <si>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Управління соціального 
захисту населення Новгородківської райдержадміністрації</t>
  </si>
  <si>
    <t>Освіта</t>
  </si>
  <si>
    <t>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</si>
  <si>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</si>
  <si>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освітня субвенція</t>
  </si>
  <si>
    <t>медична субвенція</t>
  </si>
  <si>
    <t>Надання пільг ветеранам війни,особам,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 які мають особливі трудові заслуги перед Батьківщиною,дітям війни, особам, які мають особливі трудові заслуги перед Батьківщиною, вдовам (вдівцям) та батькам померлих (загиблих) осіб , які мають особливі трудові заслуги перед Батьківщиною,  жертвам нациських переслідувань та реабілітованим громадянам, які стали інвалідами внаслідок репресій або є пенсіонерами, на житлово-комунальні послуги</t>
  </si>
  <si>
    <t>Новгородківська селищна рада</t>
  </si>
  <si>
    <t>1090</t>
  </si>
  <si>
    <t>1030</t>
  </si>
  <si>
    <t>1010</t>
  </si>
  <si>
    <t>1040</t>
  </si>
  <si>
    <t>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звільненим із служби за віком, хворобою або вислугою років військовослужбовцям Служби безпеки України, працівникам міліції, особам начальницького складу податковоїміліції, рядового і начальницького складу кримінально-виконавчої системи, державної пожежної охорони,пенсіонерам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звійськової служби особам, які стали інвалідами під час проходження військової служби, батькам та членам сімей військовослужбовців,які загинули (померли) або пропали безвісти під час проходженнявійськової служби, батькам та членам сімей осібрядового і навчальницького складу органів і підрозділів цивільного  захисту, Державної служби спеціального зв”язку та захистуінформації України, які загинули (померли), пропали безвісті або стали інвалідами при проходженні служби,  суддям у відставці, на оплату житлово-комунальних послуг</t>
  </si>
  <si>
    <t xml:space="preserve">Надання пільг громадянам , які постраждали
 внаслідок Чорнобильської катастрофи , дружинам(чоловікам) та опікунам (на час опікунства) дітей померлих громадян, смерть яких пов”язана з Чорнобильською катастрофою на житлово – комунальні послуги </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</si>
  <si>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громадянам,передбачені пунктом "ї" частини першої   статті 77 Основ законодавства про охорону   здоров'я частиною п"ятою  статті 29 Закону України  "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</si>
  <si>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багатодітним сім"ям 
на житлово-комунальні послуги</t>
  </si>
  <si>
    <t>Надання субсидій населенню від відшкодування витрат на оплату житлово-комунальних послуг</t>
  </si>
  <si>
    <t>Надання пільг та житлових субсидій населенню на придбання твердого та рідкого пічного побутового палива і скрапленого газу</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</si>
  <si>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нациських переслідувань на придбання твердого палива та скрапленого газу</t>
  </si>
  <si>
    <t>Наданні пільг  ветеранам військової служби,ветеранам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</si>
  <si>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Надання пільг громадянам ,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</si>
  <si>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мУкраїни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</si>
  <si>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Надання пільг багатодітним сім"ям 
на придбання твердого палива та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</si>
  <si>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</si>
  <si>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пільг  з оплати послуг  зв'язку та інших передбачених законодовством пільг ( крім пільг на одержання ліків, зубопротезування, забезпечення продуктами харчування, оплату електроенергії, природного та скрапленого газу, на побутові потреби, твердого пічного побутового палива , послуг тепло-, водопостачання і водовідведення, квартирної плати ( утримання будинків і споруд</t>
  </si>
  <si>
    <t xml:space="preserve">Надання пільг ветеранам війни,  особам, на яких поширюється чинність Закону України"Про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Батьківщиною,жертвам нациських переслідувань та реабілітованим громадянам, які стали інвалідами внаслідок репресій або є пенсіонерами  </t>
  </si>
  <si>
    <t>Надання інших пільг громадянам ,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t>
  </si>
  <si>
    <t>Надання пільг окремим категоріям
 громадян з послуг зв"язку</t>
  </si>
  <si>
    <t>Компенсаційні виплати на пільговий проїзд окремих категорій громадян на залізничному транспорті</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</si>
  <si>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</si>
  <si>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</si>
  <si>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</si>
  <si>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</si>
  <si>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 xml:space="preserve">Надання допомоги на дітей над якими встановлено опіку чи піклування    </t>
  </si>
  <si>
    <r>
      <t>Надання допомоги на дітей одиноким матерям</t>
    </r>
    <r>
      <rPr>
        <i/>
        <sz val="14"/>
        <rFont val="Times New Roman"/>
        <family val="1"/>
      </rPr>
      <t xml:space="preserve">  </t>
    </r>
    <r>
      <rPr>
        <sz val="14"/>
        <rFont val="Times New Roman"/>
        <family val="1"/>
      </rPr>
      <t xml:space="preserve">  </t>
    </r>
  </si>
  <si>
    <r>
      <t>Надання тимчасової державної допомоги дітям</t>
    </r>
    <r>
      <rPr>
        <i/>
        <sz val="14"/>
        <rFont val="Times New Roman"/>
        <family val="1"/>
      </rPr>
      <t xml:space="preserve"> </t>
    </r>
    <r>
      <rPr>
        <sz val="14"/>
        <rFont val="Times New Roman"/>
        <family val="1"/>
      </rPr>
      <t xml:space="preserve">   </t>
    </r>
  </si>
  <si>
    <t>Надання  допомоги при усиновленні дитини</t>
  </si>
  <si>
    <r>
      <t>Надання  державної соціальної допомоги малозабезпеченим сім”ям</t>
    </r>
    <r>
      <rPr>
        <i/>
        <sz val="14"/>
        <rFont val="Times New Roman"/>
        <family val="1"/>
      </rPr>
      <t xml:space="preserve">   </t>
    </r>
    <r>
      <rPr>
        <sz val="14"/>
        <rFont val="Times New Roman"/>
        <family val="1"/>
      </rPr>
      <t xml:space="preserve">  </t>
    </r>
  </si>
  <si>
    <t>Надання державної соціальної  допомоги інвалідам з дитинства та дітям-інвалідам</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</si>
  <si>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</si>
  <si>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потребують сторонньої допомоги, фізичними особами</t>
  </si>
  <si>
    <t>Iнші видатки на соціальний захист ветеранів війни та праці</t>
  </si>
  <si>
    <t>Інші видатки на соціальний захист населення</t>
  </si>
  <si>
    <t>Інші видатки на соціальний захист (інваліди зору)</t>
  </si>
  <si>
    <t>інші видатки на соціальний захист населення (чорнобильці)</t>
  </si>
  <si>
    <t xml:space="preserve">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</si>
  <si>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Відділ культури, туризму та культурної спадщини Новгородківської райдержадміністрації</t>
  </si>
  <si>
    <t>Філармонії, музичні колективи і ансамблі та інші мистецькі заклади та заходи</t>
  </si>
  <si>
    <t>Бібліотеки</t>
  </si>
  <si>
    <t>Музеї і виставки</t>
  </si>
  <si>
    <t>Палаци і будинки культури, клуби та інші заклади клубного типу</t>
  </si>
  <si>
    <t>Школи естетичного виховання дітей</t>
  </si>
  <si>
    <t>Інші культурно-освітні заклади та заходи</t>
  </si>
  <si>
    <t>Фінансове управління Новгородківської райдержадміністрації</t>
  </si>
  <si>
    <t xml:space="preserve"> Резервний фонд</t>
  </si>
  <si>
    <t>Всього видатків</t>
  </si>
  <si>
    <t>Централізоване ведення
бухгалтерського обліку</t>
  </si>
  <si>
    <t>.090413</t>
  </si>
  <si>
    <t>Допомога на догляд за інвалідом I та II групи внаслідок психічного розладу</t>
  </si>
  <si>
    <t>.0110170</t>
  </si>
  <si>
    <t>Інші субвенції</t>
  </si>
  <si>
    <t>Додаток № 
до рішення _______________ради
"Про ________________бюджет  на 20__ рік"</t>
  </si>
  <si>
    <t>Районна комплексна програма соціальної
 підтримки сімей загиблих учасників антитерористичних операцій, військовослужбовців і поранених учасників АТО та вшанування пам"яті загиблих на 2014 -2015рр.</t>
  </si>
  <si>
    <r>
      <t>де H</t>
    </r>
    <r>
      <rPr>
        <b/>
        <vertAlign val="subscript"/>
        <sz val="8"/>
        <color indexed="8"/>
        <rFont val="Times New Roman"/>
        <family val="1"/>
      </rPr>
      <t>d</t>
    </r>
    <r>
      <rPr>
        <sz val="12"/>
        <color indexed="8"/>
        <rFont val="Times New Roman"/>
        <family val="1"/>
      </rPr>
      <t> - фінансовий норматив бюджетної забезпеченості на одну дитину дошкільного віку;</t>
    </r>
  </si>
  <si>
    <t>1.</t>
  </si>
  <si>
    <r>
      <t>Розрахунковий показник обсягу видатків на дошкільну освіту району (V</t>
    </r>
    <r>
      <rPr>
        <b/>
        <vertAlign val="subscript"/>
        <sz val="8"/>
        <color indexed="8"/>
        <rFont val="Times New Roman"/>
        <family val="1"/>
      </rPr>
      <t>o</t>
    </r>
    <r>
      <rPr>
        <sz val="12"/>
        <color indexed="8"/>
        <rFont val="Times New Roman"/>
        <family val="1"/>
      </rPr>
      <t>) визначається за такою формулою:</t>
    </r>
  </si>
  <si>
    <r>
      <t>D</t>
    </r>
    <r>
      <rPr>
        <b/>
        <vertAlign val="subscript"/>
        <sz val="8"/>
        <color indexed="8"/>
        <rFont val="Times New Roman"/>
        <family val="1"/>
      </rPr>
      <t>m</t>
    </r>
    <r>
      <rPr>
        <sz val="12"/>
        <color indexed="8"/>
        <rFont val="Times New Roman"/>
        <family val="1"/>
      </rPr>
      <t> - кількість дітей віком до шести років (включно) міської та сільської місцевості станом на 1 січня року, що передує планованому, за  даними фінансових звітів;</t>
    </r>
  </si>
  <si>
    <t>Kod – коефіцієнт впливу кількості дітей у віці від 0 до 6 років. На плановий рік 0,5</t>
  </si>
  <si>
    <t xml:space="preserve">Формула розподілу обсягу міжбюджетних
 трансфертів між районним бюджетом та бюджетами місцевого самоврядування </t>
  </si>
  <si>
    <t>інші видатки на соціальний захист населення ( допомога фіз.особам із АТО)</t>
  </si>
  <si>
    <t>.090407</t>
  </si>
  <si>
    <t>Компенація населенню  додаткових витрат на оплату послуг газопостачання, центрального опалення та централізованого постачання гарячої води</t>
  </si>
  <si>
    <t>.01</t>
  </si>
  <si>
    <t>.03</t>
  </si>
  <si>
    <t>090201</t>
  </si>
  <si>
    <t>Органи місцевого самоврядування</t>
  </si>
  <si>
    <t>Фінансова підтримка громадських організацій інвалідів і ветеранів</t>
  </si>
  <si>
    <t>Новгородківська райдержадміністрація</t>
  </si>
  <si>
    <t>Лікарні</t>
  </si>
  <si>
    <t>у тому числі за рахунок субвенції з державного бюджету :</t>
  </si>
  <si>
    <t>Центри первинної медичної (медико-санітарної)
 допомоги</t>
  </si>
  <si>
    <t>Інші програми соціального захисту дітей</t>
  </si>
  <si>
    <t xml:space="preserve">Територіальні центри соціального обслуговування (надання соціальних послуг) </t>
  </si>
  <si>
    <t xml:space="preserve">Проведення навчально-тренувальних зборiв i змагань    </t>
  </si>
  <si>
    <t xml:space="preserve">Фiнансова пiдтримка спортивних споруд                 </t>
  </si>
  <si>
    <t xml:space="preserve">Утримання та навчально-тренувальна робота дитячо-юнацьких спортивних шкiл (якi пiдпорядкованi громадським органiзацiям фiзкультурно-спортивної спрямованостi)                                                             </t>
  </si>
  <si>
    <t>Відділ освіти райдержадміністрації</t>
  </si>
  <si>
    <t xml:space="preserve">Позашкiльнi заклади освiти, заходи iз позашкiльної 
роботи з дiтьми                                          </t>
  </si>
  <si>
    <t xml:space="preserve">Централiзованi бухгалтерiї обласних, мiських, 
районних вiддiлiв освiти                                       </t>
  </si>
  <si>
    <t>Групи централiзованого господарського 
обслуговування</t>
  </si>
  <si>
    <t xml:space="preserve">Iншi заклади освiти                                   </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</si>
</sst>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s>
  <fonts count="96">
    <font>
      <sz val="10"/>
      <name val="Times New Roman"/>
      <family val="0"/>
    </font>
    <font>
      <b/>
      <sz val="10"/>
      <name val="Arial"/>
      <family val="0"/>
    </font>
    <font>
      <i/>
      <sz val="10"/>
      <name val="Arial"/>
      <family val="0"/>
    </font>
    <font>
      <b/>
      <i/>
      <sz val="10"/>
      <name val="Arial"/>
      <family val="0"/>
    </font>
    <font>
      <sz val="8"/>
      <name val="Times New Roman"/>
      <family val="0"/>
    </font>
    <font>
      <b/>
      <sz val="10"/>
      <name val="Times New Roman"/>
      <family val="0"/>
    </font>
    <font>
      <b/>
      <i/>
      <sz val="10"/>
      <name val="Times New Roman"/>
      <family val="0"/>
    </font>
    <font>
      <sz val="9"/>
      <name val="Times New Roman"/>
      <family val="0"/>
    </font>
    <font>
      <i/>
      <sz val="10"/>
      <name val="Times New Roman"/>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0"/>
    </font>
    <font>
      <sz val="10"/>
      <name val="Courier New"/>
      <family val="3"/>
    </font>
    <font>
      <u val="single"/>
      <sz val="10"/>
      <color indexed="36"/>
      <name val="Arial"/>
      <family val="0"/>
    </font>
    <font>
      <b/>
      <sz val="10"/>
      <name val="Arial Cyr"/>
      <family val="0"/>
    </font>
    <font>
      <sz val="12"/>
      <name val="Times New Roman"/>
      <family val="1"/>
    </font>
    <font>
      <b/>
      <sz val="10"/>
      <name val="Times New Roman Cyr"/>
      <family val="1"/>
    </font>
    <font>
      <b/>
      <sz val="11"/>
      <name val="Times New Roman"/>
      <family val="1"/>
    </font>
    <font>
      <b/>
      <sz val="16"/>
      <name val="Times New Roman"/>
      <family val="1"/>
    </font>
    <font>
      <sz val="11"/>
      <name val="Times New Roman"/>
      <family val="1"/>
    </font>
    <font>
      <sz val="10"/>
      <name val="Times New Roman CYR"/>
      <family val="0"/>
    </font>
    <font>
      <b/>
      <sz val="12"/>
      <name val="Arial Cyr"/>
      <family val="0"/>
    </font>
    <font>
      <b/>
      <sz val="18"/>
      <name val="Times New Roman Cyr"/>
      <family val="1"/>
    </font>
    <font>
      <b/>
      <sz val="14"/>
      <name val="Times New Roman Cyr"/>
      <family val="1"/>
    </font>
    <font>
      <b/>
      <sz val="11"/>
      <name val="Times New Roman Cyr"/>
      <family val="1"/>
    </font>
    <font>
      <b/>
      <sz val="10"/>
      <name val="Times New Roman CYR"/>
      <family val="0"/>
    </font>
    <font>
      <sz val="11"/>
      <color indexed="8"/>
      <name val="Times New Roman"/>
      <family val="1"/>
    </font>
    <font>
      <sz val="9"/>
      <color indexed="8"/>
      <name val="Times New Roman"/>
      <family val="1"/>
    </font>
    <font>
      <sz val="14"/>
      <name val="Times New Roman"/>
      <family val="1"/>
    </font>
    <font>
      <sz val="8"/>
      <name val="Times New Roman CYR"/>
      <family val="0"/>
    </font>
    <font>
      <b/>
      <sz val="9"/>
      <name val="Times New Roman"/>
      <family val="0"/>
    </font>
    <font>
      <sz val="9"/>
      <name val="Times New Roman CYR"/>
      <family val="0"/>
    </font>
    <font>
      <b/>
      <sz val="18"/>
      <name val="Times New Roman"/>
      <family val="1"/>
    </font>
    <font>
      <b/>
      <sz val="11"/>
      <color indexed="8"/>
      <name val="Times New Roman"/>
      <family val="1"/>
    </font>
    <font>
      <b/>
      <sz val="10"/>
      <color indexed="8"/>
      <name val="Times New Roman"/>
      <family val="1"/>
    </font>
    <font>
      <sz val="10"/>
      <color indexed="8"/>
      <name val="Times New Roman"/>
      <family val="1"/>
    </font>
    <font>
      <b/>
      <i/>
      <sz val="10"/>
      <color indexed="8"/>
      <name val="Times New Roman"/>
      <family val="1"/>
    </font>
    <font>
      <i/>
      <sz val="10"/>
      <color indexed="8"/>
      <name val="Times New Roman"/>
      <family val="1"/>
    </font>
    <font>
      <sz val="10"/>
      <color indexed="8"/>
      <name val="ARIAL"/>
      <family val="0"/>
    </font>
    <font>
      <i/>
      <sz val="11"/>
      <name val="Times New Roman"/>
      <family val="1"/>
    </font>
    <font>
      <i/>
      <sz val="11"/>
      <color indexed="8"/>
      <name val="Times New Roman"/>
      <family val="1"/>
    </font>
    <font>
      <b/>
      <i/>
      <sz val="11"/>
      <name val="Times New Roman"/>
      <family val="1"/>
    </font>
    <font>
      <b/>
      <sz val="16"/>
      <name val="Times New Roman Cyr"/>
      <family val="0"/>
    </font>
    <font>
      <b/>
      <sz val="12"/>
      <name val="Times New Roman Cyr"/>
      <family val="0"/>
    </font>
    <font>
      <b/>
      <sz val="12"/>
      <name val="Times New Roman CYR"/>
      <family val="0"/>
    </font>
    <font>
      <i/>
      <sz val="10"/>
      <name val="Times New Roman Cyr"/>
      <family val="0"/>
    </font>
    <font>
      <vertAlign val="superscript"/>
      <sz val="8"/>
      <name val="Times New Roman"/>
      <family val="1"/>
    </font>
    <font>
      <vertAlign val="superscript"/>
      <sz val="10"/>
      <name val="Times New Roman"/>
      <family val="1"/>
    </font>
    <font>
      <vertAlign val="superscript"/>
      <sz val="10"/>
      <name val="Times New Roman CYR"/>
      <family val="0"/>
    </font>
    <font>
      <b/>
      <vertAlign val="superscript"/>
      <sz val="18"/>
      <name val="Times New Roman"/>
      <family val="1"/>
    </font>
    <font>
      <b/>
      <vertAlign val="superscript"/>
      <sz val="10"/>
      <name val="Times New Roman"/>
      <family val="1"/>
    </font>
    <font>
      <b/>
      <vertAlign val="superscript"/>
      <sz val="11"/>
      <name val="Times New Roman"/>
      <family val="1"/>
    </font>
    <font>
      <b/>
      <sz val="18"/>
      <color indexed="62"/>
      <name val="Cambria"/>
      <family val="2"/>
    </font>
    <font>
      <b/>
      <sz val="11"/>
      <color indexed="10"/>
      <name val="Calibri"/>
      <family val="2"/>
    </font>
    <font>
      <sz val="11"/>
      <color indexed="19"/>
      <name val="Calibri"/>
      <family val="2"/>
    </font>
    <font>
      <sz val="14"/>
      <color indexed="8"/>
      <name val="Times New Roman"/>
      <family val="1"/>
    </font>
    <font>
      <i/>
      <sz val="14"/>
      <name val="Times New Roman"/>
      <family val="1"/>
    </font>
    <font>
      <sz val="12"/>
      <color indexed="8"/>
      <name val="Arial Cyr"/>
      <family val="0"/>
    </font>
    <font>
      <sz val="12"/>
      <name val="Arial Cyr"/>
      <family val="0"/>
    </font>
    <font>
      <b/>
      <sz val="12"/>
      <color indexed="8"/>
      <name val="Arial Cyr"/>
      <family val="0"/>
    </font>
    <font>
      <sz val="12"/>
      <color indexed="8"/>
      <name val="Times New Roman"/>
      <family val="1"/>
    </font>
    <font>
      <b/>
      <vertAlign val="subscript"/>
      <sz val="8"/>
      <color indexed="8"/>
      <name val="Times New Roman"/>
      <family val="1"/>
    </font>
    <font>
      <sz val="14"/>
      <color indexed="12"/>
      <name val="Times New Roman"/>
      <family val="1"/>
    </font>
    <font>
      <b/>
      <sz val="18"/>
      <color indexed="8"/>
      <name val="Times New Roman"/>
      <family val="1"/>
    </font>
    <font>
      <sz val="18"/>
      <color indexed="8"/>
      <name val="Times New Roman"/>
      <family val="1"/>
    </font>
    <font>
      <sz val="18"/>
      <name val="Times New Roman"/>
      <family val="1"/>
    </font>
    <font>
      <b/>
      <i/>
      <sz val="14"/>
      <name val="Times New Roman"/>
      <family val="1"/>
    </font>
    <font>
      <i/>
      <sz val="14"/>
      <color indexed="8"/>
      <name val="Times New Roman"/>
      <family val="1"/>
    </font>
    <font>
      <b/>
      <i/>
      <sz val="18"/>
      <name val="Times New Roman"/>
      <family val="1"/>
    </font>
    <font>
      <b/>
      <sz val="14"/>
      <color indexed="8"/>
      <name val="Times New Roman"/>
      <family val="1"/>
    </font>
    <font>
      <b/>
      <sz val="14"/>
      <color indexed="8"/>
      <name val="Arial Cyr"/>
      <family val="0"/>
    </font>
    <font>
      <sz val="14"/>
      <name val="Arial Cyr"/>
      <family val="0"/>
    </font>
    <font>
      <sz val="14"/>
      <color indexed="8"/>
      <name val="Arial Cyr"/>
      <family val="0"/>
    </font>
    <font>
      <b/>
      <sz val="14"/>
      <name val="Arial Cyr"/>
      <family val="0"/>
    </font>
    <font>
      <b/>
      <i/>
      <sz val="14"/>
      <color indexed="8"/>
      <name val="Times New Roman"/>
      <family val="1"/>
    </font>
    <font>
      <sz val="16"/>
      <name val="Times New Roman"/>
      <family val="1"/>
    </font>
    <font>
      <b/>
      <sz val="15"/>
      <color indexed="62"/>
      <name val="Calibri"/>
      <family val="2"/>
    </font>
    <font>
      <b/>
      <sz val="13"/>
      <color indexed="62"/>
      <name val="Calibri"/>
      <family val="2"/>
    </font>
    <font>
      <b/>
      <sz val="11"/>
      <color indexed="62"/>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1"/>
        <bgColor indexed="64"/>
      </patternFill>
    </fill>
  </fills>
  <borders count="10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medium"/>
      <right style="medium"/>
      <top style="thin"/>
      <bottom style="medium"/>
    </border>
    <border>
      <left style="thin"/>
      <right/>
      <top style="thin"/>
      <bottom style="thin"/>
    </border>
    <border>
      <left style="thin"/>
      <right style="thin"/>
      <top style="thin"/>
      <bottom/>
    </border>
    <border>
      <left style="thin"/>
      <right style="thin"/>
      <top>
        <color indexed="63"/>
      </top>
      <bottom style="thin"/>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color indexed="63"/>
      </top>
      <bottom style="hair">
        <color indexed="8"/>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color indexed="63"/>
      </left>
      <right style="medium">
        <color indexed="8"/>
      </right>
      <top style="thin">
        <color indexed="8"/>
      </top>
      <bottom style="thin">
        <color indexed="8"/>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hair">
        <color indexed="8"/>
      </bottom>
    </border>
    <border>
      <left style="medium">
        <color indexed="8"/>
      </left>
      <right style="medium">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color indexed="63"/>
      </top>
      <bottom style="medium"/>
    </border>
    <border>
      <left style="medium">
        <color indexed="8"/>
      </left>
      <right>
        <color indexed="63"/>
      </right>
      <top>
        <color indexed="63"/>
      </top>
      <bottom style="hair">
        <color indexed="8"/>
      </bottom>
    </border>
    <border>
      <left style="medium">
        <color indexed="8"/>
      </left>
      <right style="medium">
        <color indexed="8"/>
      </right>
      <top>
        <color indexed="63"/>
      </top>
      <bottom style="hair">
        <color indexed="8"/>
      </bottom>
    </border>
    <border>
      <left>
        <color indexed="63"/>
      </left>
      <right style="medium">
        <color indexed="8"/>
      </right>
      <top>
        <color indexed="63"/>
      </top>
      <bottom style="hair">
        <color indexed="8"/>
      </bottom>
    </border>
    <border>
      <left style="thin">
        <color indexed="8"/>
      </left>
      <right>
        <color indexed="63"/>
      </right>
      <top style="thin">
        <color indexed="8"/>
      </top>
      <bottom style="thin">
        <color indexed="8"/>
      </bottom>
    </border>
    <border>
      <left style="medium">
        <color indexed="8"/>
      </left>
      <right style="medium">
        <color indexed="8"/>
      </right>
      <top style="thin">
        <color indexed="8"/>
      </top>
      <bottom>
        <color indexed="63"/>
      </bottom>
    </border>
    <border>
      <left style="medium">
        <color indexed="8"/>
      </left>
      <right>
        <color indexed="63"/>
      </right>
      <top>
        <color indexed="63"/>
      </top>
      <bottom style="medium">
        <color indexed="8"/>
      </bottom>
    </border>
    <border>
      <left style="medium">
        <color indexed="8"/>
      </left>
      <right style="medium">
        <color indexed="8"/>
      </right>
      <top>
        <color indexed="63"/>
      </top>
      <bottom style="medium">
        <color indexed="8"/>
      </bottom>
    </border>
    <border>
      <left>
        <color indexed="63"/>
      </left>
      <right>
        <color indexed="63"/>
      </right>
      <top style="medium">
        <color indexed="8"/>
      </top>
      <bottom style="medium">
        <color indexed="8"/>
      </bottom>
    </border>
    <border>
      <left style="medium"/>
      <right style="medium"/>
      <top style="medium"/>
      <bottom style="medium"/>
    </border>
    <border>
      <left>
        <color indexed="63"/>
      </left>
      <right>
        <color indexed="63"/>
      </right>
      <top>
        <color indexed="63"/>
      </top>
      <bottom style="medium">
        <color indexed="8"/>
      </bottom>
    </border>
    <border>
      <left style="medium">
        <color indexed="8"/>
      </left>
      <right style="medium">
        <color indexed="8"/>
      </right>
      <top style="hair">
        <color indexed="8"/>
      </top>
      <bottom style="hair">
        <color indexed="8"/>
      </bottom>
    </border>
    <border>
      <left>
        <color indexed="63"/>
      </left>
      <right>
        <color indexed="63"/>
      </right>
      <top style="medium">
        <color indexed="8"/>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hair">
        <color indexed="8"/>
      </left>
      <right style="medium">
        <color indexed="8"/>
      </right>
      <top>
        <color indexed="63"/>
      </top>
      <bottom>
        <color indexed="63"/>
      </bottom>
    </border>
    <border>
      <left>
        <color indexed="63"/>
      </left>
      <right style="medium">
        <color indexed="8"/>
      </right>
      <top>
        <color indexed="63"/>
      </top>
      <bottom>
        <color indexed="63"/>
      </bottom>
    </border>
    <border>
      <left>
        <color indexed="63"/>
      </left>
      <right style="medium">
        <color indexed="8"/>
      </right>
      <top style="medium">
        <color indexed="8"/>
      </top>
      <bottom>
        <color indexed="63"/>
      </bottom>
    </border>
    <border>
      <left>
        <color indexed="63"/>
      </left>
      <right style="medium">
        <color indexed="8"/>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medium">
        <color indexed="8"/>
      </top>
      <bottom style="medium">
        <color indexed="8"/>
      </bottom>
    </border>
    <border>
      <left>
        <color indexed="63"/>
      </left>
      <right style="medium"/>
      <top style="medium"/>
      <bottom style="medium"/>
    </border>
    <border>
      <left style="medium"/>
      <right style="medium"/>
      <top style="medium"/>
      <bottom style="medium">
        <color indexed="8"/>
      </bottom>
    </border>
    <border>
      <left style="medium"/>
      <right style="medium"/>
      <top style="hair">
        <color indexed="8"/>
      </top>
      <bottom style="hair">
        <color indexed="8"/>
      </bottom>
    </border>
    <border>
      <left style="medium"/>
      <right style="medium"/>
      <top style="medium">
        <color indexed="8"/>
      </top>
      <bottom>
        <color indexed="63"/>
      </bottom>
    </border>
    <border>
      <left style="medium"/>
      <right>
        <color indexed="63"/>
      </right>
      <top style="medium"/>
      <bottom style="medium"/>
    </border>
    <border>
      <left>
        <color indexed="63"/>
      </left>
      <right>
        <color indexed="63"/>
      </right>
      <top style="medium"/>
      <bottom style="medium"/>
    </border>
    <border>
      <left style="medium">
        <color indexed="8"/>
      </left>
      <right style="medium">
        <color indexed="8"/>
      </right>
      <top style="medium"/>
      <bottom style="medium"/>
    </border>
    <border>
      <left style="thin"/>
      <right style="medium"/>
      <top style="medium"/>
      <bottom style="medium"/>
    </border>
    <border>
      <left style="thin">
        <color indexed="8"/>
      </left>
      <right style="medium">
        <color indexed="8"/>
      </right>
      <top style="thin">
        <color indexed="8"/>
      </top>
      <bottom>
        <color indexed="63"/>
      </bottom>
    </border>
    <border>
      <left style="hair">
        <color indexed="8"/>
      </left>
      <right>
        <color indexed="63"/>
      </right>
      <top style="hair">
        <color indexed="8"/>
      </top>
      <bottom style="hair">
        <color indexed="8"/>
      </bottom>
    </border>
    <border>
      <left style="thin">
        <color indexed="8"/>
      </left>
      <right>
        <color indexed="63"/>
      </right>
      <top>
        <color indexed="63"/>
      </top>
      <bottom style="hair">
        <color indexed="8"/>
      </bottom>
    </border>
    <border>
      <left style="medium"/>
      <right style="medium"/>
      <top style="medium">
        <color indexed="8"/>
      </top>
      <bottom style="medium">
        <color indexed="8"/>
      </bottom>
    </border>
    <border>
      <left style="medium"/>
      <right style="medium"/>
      <top style="thin">
        <color indexed="8"/>
      </top>
      <bottom style="thin">
        <color indexed="8"/>
      </bottom>
    </border>
    <border>
      <left style="medium"/>
      <right style="medium"/>
      <top>
        <color indexed="63"/>
      </top>
      <bottom>
        <color indexed="63"/>
      </bottom>
    </border>
    <border>
      <left style="medium"/>
      <right style="medium"/>
      <top style="thin">
        <color indexed="8"/>
      </top>
      <bottom>
        <color indexed="63"/>
      </bottom>
    </border>
    <border>
      <left style="medium"/>
      <right style="medium"/>
      <top style="medium">
        <color indexed="8"/>
      </top>
      <bottom style="hair">
        <color indexed="8"/>
      </bottom>
    </border>
    <border>
      <left style="medium"/>
      <right style="medium"/>
      <top>
        <color indexed="63"/>
      </top>
      <bottom style="hair">
        <color indexed="8"/>
      </bottom>
    </border>
    <border>
      <left style="medium"/>
      <right style="medium"/>
      <top>
        <color indexed="63"/>
      </top>
      <bottom style="medium">
        <color indexed="8"/>
      </bottom>
    </border>
    <border>
      <left style="medium"/>
      <right style="medium"/>
      <top>
        <color indexed="63"/>
      </top>
      <bottom style="thin">
        <color indexed="8"/>
      </bottom>
    </border>
    <border>
      <left>
        <color indexed="63"/>
      </left>
      <right>
        <color indexed="63"/>
      </right>
      <top style="thin"/>
      <bottom style="thin"/>
    </border>
    <border>
      <left>
        <color indexed="63"/>
      </left>
      <right>
        <color indexed="63"/>
      </right>
      <top>
        <color indexed="63"/>
      </top>
      <bottom style="medium"/>
    </border>
    <border>
      <left>
        <color indexed="63"/>
      </left>
      <right style="medium">
        <color indexed="8"/>
      </right>
      <top style="hair">
        <color indexed="8"/>
      </top>
      <bottom style="hair">
        <color indexed="8"/>
      </bottom>
    </border>
    <border>
      <left>
        <color indexed="63"/>
      </left>
      <right style="medium">
        <color indexed="8"/>
      </right>
      <top>
        <color indexed="63"/>
      </top>
      <bottom style="medium">
        <color indexed="8"/>
      </bottom>
    </border>
    <border>
      <left>
        <color indexed="63"/>
      </left>
      <right style="medium"/>
      <top style="medium"/>
      <bottom>
        <color indexed="63"/>
      </bottom>
    </border>
    <border>
      <left>
        <color indexed="63"/>
      </left>
      <right style="medium">
        <color indexed="8"/>
      </right>
      <top style="medium"/>
      <bottom style="medium"/>
    </border>
    <border>
      <left style="medium"/>
      <right style="medium"/>
      <top style="hair">
        <color indexed="8"/>
      </top>
      <bottom>
        <color indexed="63"/>
      </bottom>
    </border>
    <border>
      <left style="medium"/>
      <right style="medium">
        <color indexed="8"/>
      </right>
      <top style="medium"/>
      <bottom style="medium"/>
    </border>
    <border>
      <left style="medium"/>
      <right>
        <color indexed="63"/>
      </right>
      <top style="medium"/>
      <bottom style="medium">
        <color indexed="8"/>
      </bottom>
    </border>
    <border>
      <left style="medium">
        <color indexed="8"/>
      </left>
      <right>
        <color indexed="63"/>
      </right>
      <top style="hair">
        <color indexed="8"/>
      </top>
      <bottom style="hair">
        <color indexed="8"/>
      </bottom>
    </border>
    <border>
      <left style="medium"/>
      <right>
        <color indexed="63"/>
      </right>
      <top style="thin"/>
      <bottom style="thin"/>
    </border>
    <border>
      <left style="hair">
        <color indexed="8"/>
      </left>
      <right>
        <color indexed="63"/>
      </right>
      <top>
        <color indexed="63"/>
      </top>
      <bottom>
        <color indexed="63"/>
      </bottom>
    </border>
    <border>
      <left style="medium">
        <color indexed="8"/>
      </left>
      <right>
        <color indexed="63"/>
      </right>
      <top style="thin">
        <color indexed="8"/>
      </top>
      <bottom style="thin">
        <color indexed="8"/>
      </bottom>
    </border>
    <border>
      <left style="medium"/>
      <right>
        <color indexed="63"/>
      </right>
      <top>
        <color indexed="63"/>
      </top>
      <bottom>
        <color indexed="63"/>
      </bottom>
    </border>
    <border>
      <left>
        <color indexed="63"/>
      </left>
      <right style="thin">
        <color indexed="8"/>
      </right>
      <top style="thin">
        <color indexed="8"/>
      </top>
      <bottom style="thin">
        <color indexed="8"/>
      </bottom>
    </border>
    <border>
      <left style="medium"/>
      <right style="medium"/>
      <top style="medium">
        <color indexed="8"/>
      </top>
      <bottom style="medium"/>
    </border>
    <border>
      <left>
        <color indexed="63"/>
      </left>
      <right style="thin"/>
      <top style="thin"/>
      <bottom>
        <color indexed="63"/>
      </bottom>
    </border>
    <border>
      <left>
        <color indexed="63"/>
      </left>
      <right style="medium"/>
      <top>
        <color indexed="63"/>
      </top>
      <bottom>
        <color indexed="63"/>
      </bottom>
    </border>
    <border>
      <left style="medium">
        <color indexed="8"/>
      </left>
      <right>
        <color indexed="63"/>
      </right>
      <top style="thin">
        <color indexed="8"/>
      </top>
      <bottom>
        <color indexed="63"/>
      </bottom>
    </border>
    <border>
      <left>
        <color indexed="63"/>
      </left>
      <right style="medium"/>
      <top>
        <color indexed="63"/>
      </top>
      <bottom style="medium"/>
    </border>
    <border>
      <left>
        <color indexed="63"/>
      </left>
      <right style="medium">
        <color indexed="8"/>
      </right>
      <top>
        <color indexed="63"/>
      </top>
      <bottom style="thin">
        <color indexed="8"/>
      </bottom>
    </border>
    <border>
      <left>
        <color indexed="63"/>
      </left>
      <right>
        <color indexed="63"/>
      </right>
      <top>
        <color indexed="63"/>
      </top>
      <bottom style="thin">
        <color indexed="8"/>
      </bottom>
    </border>
    <border>
      <left style="medium">
        <color indexed="8"/>
      </left>
      <right style="medium">
        <color indexed="8"/>
      </right>
      <top>
        <color indexed="63"/>
      </top>
      <bottom style="thin">
        <color indexed="8"/>
      </bottom>
    </border>
    <border>
      <left>
        <color indexed="63"/>
      </left>
      <right style="thin"/>
      <top>
        <color indexed="63"/>
      </top>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color indexed="63"/>
      </top>
      <bottom>
        <color indexed="63"/>
      </bottom>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color indexed="63"/>
      </right>
      <top style="medium"/>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medium"/>
      <top>
        <color indexed="63"/>
      </top>
      <bottom style="thin"/>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1"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2"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9" fillId="10" borderId="0" applyNumberFormat="0" applyBorder="0" applyAlignment="0" applyProtection="0"/>
    <xf numFmtId="0" fontId="18" fillId="14" borderId="0" applyNumberFormat="0" applyBorder="0" applyAlignment="0" applyProtection="0"/>
    <xf numFmtId="0" fontId="18" fillId="9" borderId="0" applyNumberFormat="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6" borderId="0" applyNumberFormat="0" applyBorder="0" applyAlignment="0" applyProtection="0"/>
    <xf numFmtId="0" fontId="18" fillId="18" borderId="0" applyNumberFormat="0" applyBorder="0" applyAlignment="0" applyProtection="0"/>
    <xf numFmtId="0" fontId="18" fillId="12"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26" fillId="0" borderId="0">
      <alignment/>
      <protection/>
    </xf>
    <xf numFmtId="0" fontId="27" fillId="0" borderId="0">
      <alignment/>
      <protection/>
    </xf>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18" borderId="0" applyNumberFormat="0" applyBorder="0" applyAlignment="0" applyProtection="0"/>
    <xf numFmtId="0" fontId="18" fillId="12" borderId="0" applyNumberFormat="0" applyBorder="0" applyAlignment="0" applyProtection="0"/>
    <xf numFmtId="0" fontId="18" fillId="23"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2" fillId="13" borderId="1" applyNumberFormat="0" applyAlignment="0" applyProtection="0"/>
    <xf numFmtId="0" fontId="12" fillId="7" borderId="1" applyNumberFormat="0" applyAlignment="0" applyProtection="0"/>
    <xf numFmtId="0" fontId="13" fillId="24" borderId="2" applyNumberFormat="0" applyAlignment="0" applyProtection="0"/>
    <xf numFmtId="0" fontId="20" fillId="24" borderId="1" applyNumberFormat="0" applyAlignment="0" applyProtection="0"/>
    <xf numFmtId="0" fontId="28"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10" fillId="6"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6" fillId="0" borderId="0">
      <alignment/>
      <protection/>
    </xf>
    <xf numFmtId="0" fontId="29" fillId="0" borderId="0">
      <alignment/>
      <protection/>
    </xf>
    <xf numFmtId="0" fontId="26" fillId="0" borderId="0">
      <alignment/>
      <protection/>
    </xf>
    <xf numFmtId="0" fontId="26"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55" fillId="0" borderId="0">
      <alignment vertical="top"/>
      <protection/>
    </xf>
    <xf numFmtId="0" fontId="14" fillId="0" borderId="6" applyNumberFormat="0" applyFill="0" applyAlignment="0" applyProtection="0"/>
    <xf numFmtId="0" fontId="17" fillId="0" borderId="7" applyNumberFormat="0" applyFill="0" applyAlignment="0" applyProtection="0"/>
    <xf numFmtId="0" fontId="15" fillId="25" borderId="8" applyNumberFormat="0" applyAlignment="0" applyProtection="0"/>
    <xf numFmtId="0" fontId="15" fillId="25" borderId="8" applyNumberFormat="0" applyAlignment="0" applyProtection="0"/>
    <xf numFmtId="0" fontId="69" fillId="0" borderId="0" applyNumberFormat="0" applyFill="0" applyBorder="0" applyAlignment="0" applyProtection="0"/>
    <xf numFmtId="0" fontId="21" fillId="0" borderId="0" applyNumberFormat="0" applyFill="0" applyBorder="0" applyAlignment="0" applyProtection="0"/>
    <xf numFmtId="0" fontId="22" fillId="13" borderId="0" applyNumberFormat="0" applyBorder="0" applyAlignment="0" applyProtection="0"/>
    <xf numFmtId="0" fontId="70" fillId="26" borderId="1" applyNumberFormat="0" applyAlignment="0" applyProtection="0"/>
    <xf numFmtId="0" fontId="26" fillId="0" borderId="0">
      <alignment/>
      <protection/>
    </xf>
    <xf numFmtId="0" fontId="30" fillId="0" borderId="0" applyNumberFormat="0" applyFill="0" applyBorder="0" applyAlignment="0" applyProtection="0"/>
    <xf numFmtId="0" fontId="17" fillId="0" borderId="9" applyNumberFormat="0" applyFill="0" applyAlignment="0" applyProtection="0"/>
    <xf numFmtId="0" fontId="11" fillId="3" borderId="0" applyNumberFormat="0" applyBorder="0" applyAlignment="0" applyProtection="0"/>
    <xf numFmtId="0" fontId="11" fillId="5" borderId="0" applyNumberFormat="0" applyBorder="0" applyAlignment="0" applyProtection="0"/>
    <xf numFmtId="0" fontId="16" fillId="0" borderId="0" applyNumberFormat="0" applyFill="0" applyBorder="0" applyAlignment="0" applyProtection="0"/>
    <xf numFmtId="0" fontId="19"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13" fillId="26" borderId="2" applyNumberFormat="0" applyAlignment="0" applyProtection="0"/>
    <xf numFmtId="0" fontId="23" fillId="0" borderId="11" applyNumberFormat="0" applyFill="0" applyAlignment="0" applyProtection="0"/>
    <xf numFmtId="0" fontId="71" fillId="13" borderId="0" applyNumberFormat="0" applyBorder="0" applyAlignment="0" applyProtection="0"/>
    <xf numFmtId="0" fontId="25" fillId="0" borderId="0">
      <alignment/>
      <protection/>
    </xf>
    <xf numFmtId="0" fontId="14"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10" fillId="4" borderId="0" applyNumberFormat="0" applyBorder="0" applyAlignment="0" applyProtection="0"/>
  </cellStyleXfs>
  <cellXfs count="591">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9" fillId="0" borderId="0" xfId="0" applyNumberFormat="1" applyFont="1" applyFill="1" applyAlignment="1" applyProtection="1">
      <alignment horizontal="center"/>
      <protection/>
    </xf>
    <xf numFmtId="0" fontId="0" fillId="0" borderId="0" xfId="0" applyFill="1" applyAlignment="1">
      <alignment/>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9" fillId="0" borderId="0" xfId="0" applyNumberFormat="1" applyFont="1" applyFill="1" applyAlignment="1" applyProtection="1">
      <alignment horizontal="center"/>
      <protection/>
    </xf>
    <xf numFmtId="0" fontId="0" fillId="0" borderId="0" xfId="0" applyFont="1" applyFill="1" applyAlignment="1">
      <alignment horizontal="center"/>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9" fillId="0" borderId="12" xfId="0" applyNumberFormat="1" applyFont="1" applyFill="1" applyBorder="1" applyAlignment="1" applyProtection="1">
      <alignment horizontal="center" vertical="top"/>
      <protection/>
    </xf>
    <xf numFmtId="0" fontId="34" fillId="0" borderId="16" xfId="52" applyFont="1" applyBorder="1" applyAlignment="1">
      <alignment horizontal="right"/>
      <protection/>
    </xf>
    <xf numFmtId="0" fontId="34" fillId="0" borderId="16" xfId="52" applyFont="1" applyBorder="1" applyAlignment="1">
      <alignment horizontal="right" wrapText="1"/>
      <protection/>
    </xf>
    <xf numFmtId="0" fontId="31" fillId="0" borderId="0" xfId="0" applyFont="1" applyAlignment="1">
      <alignment/>
    </xf>
    <xf numFmtId="0" fontId="33" fillId="0" borderId="0" xfId="0" applyFont="1" applyAlignment="1">
      <alignment horizontal="center" vertical="center" wrapText="1"/>
    </xf>
    <xf numFmtId="0" fontId="5" fillId="0" borderId="16" xfId="0" applyFont="1" applyBorder="1" applyAlignment="1">
      <alignment horizontal="right"/>
    </xf>
    <xf numFmtId="0" fontId="0" fillId="0" borderId="0" xfId="0" applyFont="1" applyAlignment="1">
      <alignment/>
    </xf>
    <xf numFmtId="0" fontId="0" fillId="0" borderId="16" xfId="0" applyFont="1" applyBorder="1" applyAlignment="1">
      <alignment/>
    </xf>
    <xf numFmtId="0" fontId="31" fillId="0" borderId="0" xfId="0" applyFont="1" applyBorder="1" applyAlignment="1">
      <alignment horizontal="right"/>
    </xf>
    <xf numFmtId="0" fontId="0" fillId="26" borderId="0" xfId="0" applyFont="1" applyFill="1" applyAlignment="1">
      <alignment/>
    </xf>
    <xf numFmtId="0" fontId="39" fillId="0" borderId="0" xfId="0" applyFont="1" applyBorder="1" applyAlignment="1">
      <alignment horizontal="center" vertical="center" wrapText="1"/>
    </xf>
    <xf numFmtId="0" fontId="40" fillId="0" borderId="0" xfId="0" applyFont="1" applyBorder="1" applyAlignment="1">
      <alignment horizontal="right" vertical="center" wrapText="1"/>
    </xf>
    <xf numFmtId="0" fontId="41" fillId="0" borderId="16" xfId="0" applyFont="1" applyBorder="1" applyAlignment="1">
      <alignment horizontal="right"/>
    </xf>
    <xf numFmtId="0" fontId="41" fillId="0" borderId="16" xfId="0" applyFont="1" applyBorder="1" applyAlignment="1">
      <alignment horizontal="right"/>
    </xf>
    <xf numFmtId="0" fontId="42" fillId="0" borderId="16" xfId="0" applyFont="1" applyBorder="1" applyAlignment="1">
      <alignment horizontal="right"/>
    </xf>
    <xf numFmtId="0" fontId="41" fillId="0" borderId="16" xfId="0" applyFont="1" applyBorder="1" applyAlignment="1">
      <alignment horizontal="right" wrapText="1"/>
    </xf>
    <xf numFmtId="0" fontId="0" fillId="0" borderId="0" xfId="0" applyFont="1" applyAlignment="1">
      <alignment/>
    </xf>
    <xf numFmtId="0" fontId="0" fillId="0" borderId="0" xfId="0" applyFont="1" applyBorder="1" applyAlignment="1">
      <alignment/>
    </xf>
    <xf numFmtId="2" fontId="0" fillId="0" borderId="0" xfId="0" applyNumberFormat="1" applyFont="1" applyAlignment="1">
      <alignment/>
    </xf>
    <xf numFmtId="2" fontId="31" fillId="0" borderId="0" xfId="0" applyNumberFormat="1" applyFont="1" applyBorder="1" applyAlignment="1">
      <alignment horizontal="right"/>
    </xf>
    <xf numFmtId="2" fontId="0" fillId="0" borderId="0" xfId="0" applyNumberFormat="1" applyFont="1" applyBorder="1" applyAlignment="1">
      <alignment/>
    </xf>
    <xf numFmtId="0" fontId="38" fillId="0" borderId="17" xfId="0" applyFont="1" applyBorder="1" applyAlignment="1">
      <alignment horizontal="center"/>
    </xf>
    <xf numFmtId="0" fontId="37" fillId="0" borderId="0" xfId="0" applyNumberFormat="1" applyFont="1" applyFill="1" applyAlignment="1" applyProtection="1">
      <alignment/>
      <protection/>
    </xf>
    <xf numFmtId="0" fontId="37" fillId="0" borderId="0" xfId="0" applyFont="1" applyFill="1" applyAlignment="1">
      <alignment/>
    </xf>
    <xf numFmtId="0" fontId="37" fillId="0" borderId="0" xfId="0" applyFont="1" applyFill="1" applyAlignment="1">
      <alignment horizontal="center"/>
    </xf>
    <xf numFmtId="0" fontId="4" fillId="0" borderId="0" xfId="0" applyFont="1" applyFill="1" applyAlignment="1">
      <alignment horizontal="right"/>
    </xf>
    <xf numFmtId="0" fontId="37" fillId="0" borderId="13" xfId="0" applyNumberFormat="1" applyFont="1" applyFill="1" applyBorder="1" applyAlignment="1" applyProtection="1">
      <alignment/>
      <protection/>
    </xf>
    <xf numFmtId="0" fontId="37" fillId="0" borderId="14" xfId="0" applyNumberFormat="1" applyFont="1" applyFill="1" applyBorder="1" applyAlignment="1" applyProtection="1">
      <alignment/>
      <protection/>
    </xf>
    <xf numFmtId="0" fontId="7" fillId="0" borderId="0" xfId="0" applyNumberFormat="1" applyFont="1" applyFill="1" applyAlignment="1" applyProtection="1">
      <alignment/>
      <protection/>
    </xf>
    <xf numFmtId="0" fontId="48" fillId="0" borderId="0" xfId="0" applyFont="1" applyFill="1" applyAlignment="1">
      <alignment/>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7" fillId="0" borderId="0" xfId="0" applyNumberFormat="1" applyFont="1" applyFill="1" applyAlignment="1" applyProtection="1">
      <alignment/>
      <protection/>
    </xf>
    <xf numFmtId="0" fontId="7" fillId="0" borderId="0" xfId="0" applyFont="1" applyFill="1" applyAlignment="1">
      <alignment/>
    </xf>
    <xf numFmtId="0" fontId="0" fillId="0" borderId="0" xfId="0" applyFont="1" applyFill="1" applyAlignment="1" applyProtection="1">
      <alignment/>
      <protection/>
    </xf>
    <xf numFmtId="0" fontId="0" fillId="0" borderId="0" xfId="0" applyNumberFormat="1" applyFont="1" applyFill="1" applyAlignment="1" applyProtection="1">
      <alignment vertical="top"/>
      <protection/>
    </xf>
    <xf numFmtId="0" fontId="0" fillId="0" borderId="0" xfId="0" applyFill="1" applyAlignment="1">
      <alignment vertical="top"/>
    </xf>
    <xf numFmtId="0" fontId="0" fillId="0" borderId="0" xfId="0" applyNumberFormat="1" applyFont="1" applyFill="1" applyAlignment="1" applyProtection="1">
      <alignment vertical="top"/>
      <protection/>
    </xf>
    <xf numFmtId="0" fontId="0" fillId="0" borderId="0" xfId="0" applyFont="1" applyFill="1" applyAlignment="1">
      <alignment vertical="top"/>
    </xf>
    <xf numFmtId="0" fontId="7" fillId="0" borderId="0" xfId="0" applyNumberFormat="1" applyFont="1" applyFill="1" applyAlignment="1" applyProtection="1">
      <alignment vertical="top"/>
      <protection/>
    </xf>
    <xf numFmtId="0" fontId="7" fillId="0" borderId="0" xfId="0" applyFont="1" applyFill="1" applyAlignment="1">
      <alignment vertical="top"/>
    </xf>
    <xf numFmtId="0" fontId="0" fillId="0" borderId="0" xfId="0" applyFont="1" applyFill="1" applyAlignment="1">
      <alignment/>
    </xf>
    <xf numFmtId="0" fontId="0" fillId="0" borderId="16" xfId="0" applyNumberFormat="1" applyFont="1" applyFill="1" applyBorder="1" applyAlignment="1" applyProtection="1">
      <alignment horizontal="center" vertical="center" wrapText="1"/>
      <protection/>
    </xf>
    <xf numFmtId="0" fontId="32" fillId="0" borderId="0" xfId="0" applyNumberFormat="1" applyFont="1" applyFill="1" applyAlignment="1" applyProtection="1">
      <alignment/>
      <protection/>
    </xf>
    <xf numFmtId="0" fontId="32" fillId="0" borderId="0" xfId="0" applyFont="1" applyFill="1" applyAlignment="1">
      <alignment/>
    </xf>
    <xf numFmtId="0" fontId="32" fillId="0" borderId="0" xfId="0" applyFont="1" applyAlignment="1">
      <alignment/>
    </xf>
    <xf numFmtId="0" fontId="36" fillId="0" borderId="0" xfId="0" applyNumberFormat="1" applyFont="1" applyFill="1" applyAlignment="1" applyProtection="1">
      <alignment/>
      <protection/>
    </xf>
    <xf numFmtId="0" fontId="36" fillId="0" borderId="0" xfId="0" applyFont="1" applyFill="1" applyAlignment="1">
      <alignment/>
    </xf>
    <xf numFmtId="0" fontId="34" fillId="0" borderId="18" xfId="52" applyFont="1" applyBorder="1" applyAlignment="1">
      <alignment horizontal="center"/>
      <protection/>
    </xf>
    <xf numFmtId="0" fontId="0" fillId="26" borderId="0" xfId="0" applyFont="1" applyFill="1" applyBorder="1" applyAlignment="1">
      <alignment/>
    </xf>
    <xf numFmtId="0" fontId="34" fillId="0" borderId="16" xfId="0" applyNumberFormat="1" applyFont="1" applyFill="1" applyBorder="1" applyAlignment="1" applyProtection="1">
      <alignment horizontal="center" vertical="center" wrapText="1"/>
      <protection/>
    </xf>
    <xf numFmtId="0" fontId="34" fillId="0" borderId="16" xfId="0" applyNumberFormat="1" applyFont="1" applyFill="1" applyBorder="1" applyAlignment="1" applyProtection="1">
      <alignment horizontal="left" vertical="center" wrapText="1"/>
      <protection/>
    </xf>
    <xf numFmtId="0" fontId="0" fillId="0" borderId="0" xfId="0" applyNumberFormat="1" applyFont="1" applyFill="1" applyAlignment="1" applyProtection="1">
      <alignment vertical="center" wrapText="1"/>
      <protection/>
    </xf>
    <xf numFmtId="0" fontId="0" fillId="0" borderId="0" xfId="0" applyFont="1" applyFill="1" applyAlignment="1">
      <alignment vertical="center" wrapText="1"/>
    </xf>
    <xf numFmtId="0" fontId="0" fillId="0" borderId="0" xfId="0" applyFont="1" applyFill="1" applyAlignment="1">
      <alignment wrapText="1"/>
    </xf>
    <xf numFmtId="0" fontId="0" fillId="0" borderId="0" xfId="0" applyNumberFormat="1" applyFont="1" applyFill="1" applyAlignment="1" applyProtection="1">
      <alignment wrapText="1"/>
      <protection/>
    </xf>
    <xf numFmtId="0" fontId="0" fillId="0" borderId="0" xfId="0" applyFont="1" applyFill="1" applyAlignment="1">
      <alignment wrapText="1"/>
    </xf>
    <xf numFmtId="0" fontId="0" fillId="0" borderId="16" xfId="0" applyNumberFormat="1" applyFont="1" applyFill="1" applyBorder="1" applyAlignment="1" applyProtection="1">
      <alignment horizontal="center" vertical="center" wrapText="1"/>
      <protection/>
    </xf>
    <xf numFmtId="0" fontId="35" fillId="0" borderId="16" xfId="0" applyFont="1" applyBorder="1" applyAlignment="1">
      <alignment vertical="center" wrapText="1"/>
    </xf>
    <xf numFmtId="0" fontId="5" fillId="0" borderId="16" xfId="0" applyNumberFormat="1" applyFont="1" applyFill="1" applyBorder="1" applyAlignment="1" applyProtection="1">
      <alignment horizontal="center" vertical="center" wrapText="1"/>
      <protection/>
    </xf>
    <xf numFmtId="0" fontId="24" fillId="0" borderId="16" xfId="0" applyNumberFormat="1" applyFont="1" applyFill="1" applyBorder="1" applyAlignment="1" applyProtection="1">
      <alignment horizontal="center" vertical="center" wrapText="1"/>
      <protection/>
    </xf>
    <xf numFmtId="0" fontId="36" fillId="0" borderId="0" xfId="0" applyNumberFormat="1" applyFont="1" applyFill="1" applyAlignment="1" applyProtection="1">
      <alignment vertical="center" wrapText="1"/>
      <protection/>
    </xf>
    <xf numFmtId="0" fontId="36" fillId="0" borderId="0" xfId="0" applyNumberFormat="1" applyFont="1" applyFill="1" applyAlignment="1" applyProtection="1">
      <alignment wrapText="1"/>
      <protection/>
    </xf>
    <xf numFmtId="0" fontId="36" fillId="0" borderId="0" xfId="0" applyFont="1" applyFill="1" applyAlignment="1">
      <alignment wrapText="1"/>
    </xf>
    <xf numFmtId="0" fontId="34" fillId="0" borderId="16" xfId="0" applyNumberFormat="1" applyFont="1" applyFill="1" applyBorder="1" applyAlignment="1" applyProtection="1">
      <alignment vertical="center"/>
      <protection/>
    </xf>
    <xf numFmtId="184" fontId="34" fillId="0" borderId="16" xfId="0" applyNumberFormat="1" applyFont="1" applyFill="1" applyBorder="1" applyAlignment="1" applyProtection="1">
      <alignment horizontal="right" vertical="center"/>
      <protection/>
    </xf>
    <xf numFmtId="184" fontId="50" fillId="0" borderId="16" xfId="0" applyNumberFormat="1" applyFont="1" applyBorder="1" applyAlignment="1">
      <alignment vertical="center"/>
    </xf>
    <xf numFmtId="0" fontId="27" fillId="0" borderId="16" xfId="0" applyNumberFormat="1" applyFont="1" applyFill="1" applyBorder="1" applyAlignment="1" applyProtection="1">
      <alignment/>
      <protection/>
    </xf>
    <xf numFmtId="0" fontId="24" fillId="0" borderId="16" xfId="0" applyNumberFormat="1" applyFont="1" applyFill="1" applyBorder="1" applyAlignment="1" applyProtection="1">
      <alignment vertical="center"/>
      <protection/>
    </xf>
    <xf numFmtId="0" fontId="34" fillId="0" borderId="16" xfId="0" applyNumberFormat="1" applyFont="1" applyFill="1" applyBorder="1" applyAlignment="1" applyProtection="1">
      <alignment horizontal="left" vertical="top"/>
      <protection/>
    </xf>
    <xf numFmtId="0" fontId="56" fillId="0" borderId="16" xfId="0" applyNumberFormat="1" applyFont="1" applyFill="1" applyBorder="1" applyAlignment="1" applyProtection="1">
      <alignment horizontal="left" vertical="top"/>
      <protection/>
    </xf>
    <xf numFmtId="0" fontId="56" fillId="0" borderId="16" xfId="0" applyNumberFormat="1" applyFont="1" applyFill="1" applyBorder="1" applyAlignment="1" applyProtection="1">
      <alignment vertical="top" wrapText="1"/>
      <protection/>
    </xf>
    <xf numFmtId="0" fontId="36" fillId="0" borderId="16" xfId="0" applyNumberFormat="1" applyFont="1" applyFill="1" applyBorder="1" applyAlignment="1" applyProtection="1">
      <alignment horizontal="left" vertical="top"/>
      <protection/>
    </xf>
    <xf numFmtId="0" fontId="36" fillId="0" borderId="16" xfId="0" applyNumberFormat="1" applyFont="1" applyFill="1" applyBorder="1" applyAlignment="1" applyProtection="1">
      <alignment vertical="top" wrapText="1"/>
      <protection/>
    </xf>
    <xf numFmtId="0" fontId="4" fillId="0" borderId="12" xfId="0" applyNumberFormat="1" applyFont="1" applyFill="1" applyBorder="1" applyAlignment="1" applyProtection="1">
      <alignment vertical="center"/>
      <protection/>
    </xf>
    <xf numFmtId="0" fontId="4" fillId="0" borderId="12" xfId="0" applyNumberFormat="1" applyFont="1" applyFill="1" applyBorder="1" applyAlignment="1" applyProtection="1">
      <alignment vertical="center"/>
      <protection/>
    </xf>
    <xf numFmtId="0" fontId="34" fillId="0" borderId="16" xfId="0" applyNumberFormat="1" applyFont="1" applyFill="1" applyBorder="1" applyAlignment="1" applyProtection="1">
      <alignment vertical="top" wrapText="1"/>
      <protection/>
    </xf>
    <xf numFmtId="184" fontId="34" fillId="0" borderId="16" xfId="0" applyNumberFormat="1" applyFont="1" applyFill="1" applyBorder="1" applyAlignment="1" applyProtection="1">
      <alignment horizontal="right" vertical="top"/>
      <protection/>
    </xf>
    <xf numFmtId="184" fontId="50" fillId="0" borderId="16" xfId="0" applyNumberFormat="1" applyFont="1" applyBorder="1" applyAlignment="1">
      <alignment vertical="top" wrapText="1"/>
    </xf>
    <xf numFmtId="0" fontId="36" fillId="0" borderId="16" xfId="0" applyNumberFormat="1" applyFont="1" applyFill="1" applyBorder="1" applyAlignment="1" applyProtection="1">
      <alignment vertical="top"/>
      <protection/>
    </xf>
    <xf numFmtId="184" fontId="56" fillId="0" borderId="16" xfId="0" applyNumberFormat="1" applyFont="1" applyFill="1" applyBorder="1" applyAlignment="1" applyProtection="1">
      <alignment horizontal="right" vertical="top"/>
      <protection/>
    </xf>
    <xf numFmtId="184" fontId="57" fillId="0" borderId="16" xfId="0" applyNumberFormat="1" applyFont="1" applyBorder="1" applyAlignment="1">
      <alignment vertical="top" wrapText="1"/>
    </xf>
    <xf numFmtId="184" fontId="36" fillId="0" borderId="16" xfId="0" applyNumberFormat="1" applyFont="1" applyFill="1" applyBorder="1" applyAlignment="1" applyProtection="1">
      <alignment horizontal="right" vertical="top"/>
      <protection/>
    </xf>
    <xf numFmtId="184" fontId="43" fillId="0" borderId="16" xfId="0" applyNumberFormat="1" applyFont="1" applyBorder="1" applyAlignment="1">
      <alignment vertical="top" wrapText="1"/>
    </xf>
    <xf numFmtId="184" fontId="36" fillId="0" borderId="16" xfId="0" applyNumberFormat="1" applyFont="1" applyFill="1" applyBorder="1" applyAlignment="1" applyProtection="1">
      <alignment horizontal="right" vertical="center"/>
      <protection/>
    </xf>
    <xf numFmtId="0" fontId="36" fillId="0" borderId="16" xfId="0" applyNumberFormat="1" applyFont="1" applyFill="1" applyBorder="1" applyAlignment="1" applyProtection="1">
      <alignment/>
      <protection/>
    </xf>
    <xf numFmtId="0" fontId="4" fillId="0" borderId="12" xfId="0" applyNumberFormat="1" applyFont="1" applyFill="1" applyBorder="1" applyAlignment="1" applyProtection="1">
      <alignment horizontal="right" vertical="center"/>
      <protection/>
    </xf>
    <xf numFmtId="0" fontId="34" fillId="0" borderId="16" xfId="0" applyFont="1" applyBorder="1" applyAlignment="1">
      <alignment horizontal="center" vertical="center" wrapText="1"/>
    </xf>
    <xf numFmtId="0" fontId="34" fillId="0" borderId="16" xfId="0" applyFont="1" applyBorder="1" applyAlignment="1">
      <alignment horizontal="justify" vertical="center" wrapText="1"/>
    </xf>
    <xf numFmtId="184" fontId="51" fillId="0" borderId="16" xfId="96" applyNumberFormat="1" applyFont="1" applyBorder="1" applyAlignment="1">
      <alignment vertical="center"/>
      <protection/>
    </xf>
    <xf numFmtId="184" fontId="51" fillId="0" borderId="16" xfId="96" applyNumberFormat="1" applyFont="1" applyBorder="1">
      <alignment vertical="top"/>
      <protection/>
    </xf>
    <xf numFmtId="0" fontId="36" fillId="0" borderId="16" xfId="0" applyFont="1" applyBorder="1" applyAlignment="1">
      <alignment horizontal="center" vertical="center" wrapText="1"/>
    </xf>
    <xf numFmtId="0" fontId="36" fillId="0" borderId="16" xfId="0" applyFont="1" applyBorder="1" applyAlignment="1">
      <alignment vertical="center" wrapText="1"/>
    </xf>
    <xf numFmtId="184" fontId="52" fillId="0" borderId="16" xfId="96" applyNumberFormat="1" applyFont="1" applyBorder="1">
      <alignment vertical="top"/>
      <protection/>
    </xf>
    <xf numFmtId="0" fontId="34" fillId="0" borderId="16" xfId="0" applyFont="1" applyBorder="1" applyAlignment="1">
      <alignment vertical="center" wrapText="1"/>
    </xf>
    <xf numFmtId="0" fontId="58" fillId="0" borderId="16" xfId="0" applyFont="1" applyBorder="1" applyAlignment="1">
      <alignment vertical="center" wrapText="1"/>
    </xf>
    <xf numFmtId="0" fontId="56" fillId="0" borderId="16" xfId="0" applyFont="1" applyBorder="1" applyAlignment="1">
      <alignment vertical="center" wrapText="1"/>
    </xf>
    <xf numFmtId="184" fontId="7" fillId="0" borderId="16" xfId="0" applyNumberFormat="1" applyFont="1" applyFill="1" applyBorder="1" applyAlignment="1" applyProtection="1">
      <alignment vertical="top"/>
      <protection/>
    </xf>
    <xf numFmtId="184" fontId="44" fillId="0" borderId="16" xfId="0" applyNumberFormat="1" applyFont="1" applyBorder="1" applyAlignment="1">
      <alignment vertical="justify"/>
    </xf>
    <xf numFmtId="0" fontId="0" fillId="0" borderId="0" xfId="0" applyNumberFormat="1" applyFont="1" applyFill="1" applyAlignment="1" applyProtection="1">
      <alignment/>
      <protection/>
    </xf>
    <xf numFmtId="0" fontId="9" fillId="0" borderId="12" xfId="0" applyNumberFormat="1" applyFont="1" applyFill="1" applyBorder="1" applyAlignment="1" applyProtection="1">
      <alignment horizontal="center"/>
      <protection/>
    </xf>
    <xf numFmtId="0" fontId="0" fillId="0" borderId="12" xfId="0" applyFont="1" applyFill="1" applyBorder="1" applyAlignment="1">
      <alignment horizontal="center"/>
    </xf>
    <xf numFmtId="49" fontId="34" fillId="0" borderId="16" xfId="0" applyNumberFormat="1" applyFont="1" applyBorder="1" applyAlignment="1">
      <alignment horizontal="center" vertical="center" wrapText="1"/>
    </xf>
    <xf numFmtId="49" fontId="36" fillId="0" borderId="16" xfId="0" applyNumberFormat="1" applyFont="1" applyBorder="1" applyAlignment="1">
      <alignment horizontal="center" vertical="center" wrapText="1"/>
    </xf>
    <xf numFmtId="0" fontId="0" fillId="0" borderId="0" xfId="0" applyNumberFormat="1" applyFont="1" applyFill="1" applyBorder="1" applyAlignment="1" applyProtection="1">
      <alignment/>
      <protection/>
    </xf>
    <xf numFmtId="0" fontId="60" fillId="0" borderId="16" xfId="0" applyFont="1" applyBorder="1" applyAlignment="1">
      <alignment horizontal="right"/>
    </xf>
    <xf numFmtId="0" fontId="24" fillId="0" borderId="16" xfId="52" applyFont="1" applyBorder="1" applyAlignment="1">
      <alignment horizontal="right"/>
      <protection/>
    </xf>
    <xf numFmtId="0" fontId="24" fillId="0" borderId="18" xfId="52" applyFont="1" applyBorder="1" applyAlignment="1">
      <alignment horizontal="center"/>
      <protection/>
    </xf>
    <xf numFmtId="0" fontId="32" fillId="0" borderId="0" xfId="0" applyFont="1" applyAlignment="1">
      <alignment/>
    </xf>
    <xf numFmtId="0" fontId="45" fillId="0" borderId="16" xfId="0" applyFont="1" applyBorder="1" applyAlignment="1">
      <alignment wrapText="1"/>
    </xf>
    <xf numFmtId="0" fontId="9" fillId="0" borderId="0" xfId="0" applyNumberFormat="1" applyFont="1" applyFill="1" applyAlignment="1" applyProtection="1">
      <alignment horizontal="center" vertical="center" wrapText="1"/>
      <protection/>
    </xf>
    <xf numFmtId="184" fontId="51" fillId="0" borderId="16" xfId="0" applyNumberFormat="1" applyFont="1" applyBorder="1" applyAlignment="1">
      <alignment vertical="center"/>
    </xf>
    <xf numFmtId="184" fontId="47" fillId="0" borderId="16" xfId="0" applyNumberFormat="1" applyFont="1" applyFill="1" applyBorder="1" applyAlignment="1" applyProtection="1">
      <alignment vertical="center"/>
      <protection/>
    </xf>
    <xf numFmtId="184" fontId="51" fillId="0" borderId="16" xfId="0" applyNumberFormat="1" applyFont="1" applyBorder="1" applyAlignment="1">
      <alignment vertical="justify"/>
    </xf>
    <xf numFmtId="184" fontId="5" fillId="0" borderId="16" xfId="0" applyNumberFormat="1" applyFont="1" applyFill="1" applyBorder="1" applyAlignment="1" applyProtection="1">
      <alignment vertical="top"/>
      <protection/>
    </xf>
    <xf numFmtId="184" fontId="53" fillId="0" borderId="16" xfId="0" applyNumberFormat="1" applyFont="1" applyBorder="1" applyAlignment="1">
      <alignment vertical="justify"/>
    </xf>
    <xf numFmtId="184" fontId="6" fillId="0" borderId="16" xfId="0" applyNumberFormat="1" applyFont="1" applyFill="1" applyBorder="1" applyAlignment="1" applyProtection="1">
      <alignment vertical="top"/>
      <protection/>
    </xf>
    <xf numFmtId="184" fontId="52" fillId="0" borderId="16" xfId="0" applyNumberFormat="1" applyFont="1" applyBorder="1" applyAlignment="1">
      <alignment vertical="justify"/>
    </xf>
    <xf numFmtId="0" fontId="37" fillId="0" borderId="0" xfId="0" applyNumberFormat="1" applyFont="1" applyFill="1" applyBorder="1" applyAlignment="1" applyProtection="1">
      <alignment/>
      <protection/>
    </xf>
    <xf numFmtId="0" fontId="62" fillId="0" borderId="19" xfId="0" applyNumberFormat="1" applyFont="1" applyFill="1" applyBorder="1" applyAlignment="1" applyProtection="1">
      <alignment horizontal="center" vertical="center" wrapText="1"/>
      <protection/>
    </xf>
    <xf numFmtId="0" fontId="0" fillId="0" borderId="0" xfId="0" applyFont="1" applyFill="1" applyBorder="1" applyAlignment="1">
      <alignment horizontal="center"/>
    </xf>
    <xf numFmtId="0" fontId="9" fillId="0" borderId="0" xfId="0" applyNumberFormat="1" applyFont="1" applyFill="1" applyBorder="1" applyAlignment="1" applyProtection="1">
      <alignment horizontal="center" vertical="top"/>
      <protection/>
    </xf>
    <xf numFmtId="0" fontId="5" fillId="0" borderId="2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4" fillId="0" borderId="16" xfId="0" applyNumberFormat="1" applyFont="1" applyFill="1" applyBorder="1" applyAlignment="1" applyProtection="1">
      <alignment vertical="center" wrapText="1"/>
      <protection/>
    </xf>
    <xf numFmtId="49" fontId="58" fillId="0" borderId="16" xfId="0" applyNumberFormat="1" applyFont="1" applyBorder="1" applyAlignment="1">
      <alignment horizontal="center" vertical="center" wrapText="1"/>
    </xf>
    <xf numFmtId="49" fontId="56" fillId="0" borderId="16" xfId="0" applyNumberFormat="1" applyFont="1" applyBorder="1" applyAlignment="1">
      <alignment horizontal="center" vertical="center" wrapText="1"/>
    </xf>
    <xf numFmtId="0" fontId="0" fillId="0" borderId="0" xfId="0" applyFont="1" applyFill="1" applyAlignment="1">
      <alignment/>
    </xf>
    <xf numFmtId="0" fontId="34" fillId="0" borderId="16"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wrapText="1"/>
      <protection/>
    </xf>
    <xf numFmtId="0" fontId="45" fillId="4" borderId="21" xfId="0" applyFont="1" applyFill="1" applyBorder="1" applyAlignment="1">
      <alignment horizontal="center"/>
    </xf>
    <xf numFmtId="0" fontId="45" fillId="4" borderId="22" xfId="0" applyFont="1" applyFill="1" applyBorder="1" applyAlignment="1">
      <alignment horizontal="center"/>
    </xf>
    <xf numFmtId="0" fontId="45" fillId="0" borderId="23" xfId="0" applyFont="1" applyFill="1" applyBorder="1" applyAlignment="1">
      <alignment horizontal="center"/>
    </xf>
    <xf numFmtId="0" fontId="45" fillId="0" borderId="21" xfId="0" applyFont="1" applyFill="1" applyBorder="1" applyAlignment="1">
      <alignment horizontal="center"/>
    </xf>
    <xf numFmtId="0" fontId="45" fillId="0" borderId="22" xfId="0" applyFont="1" applyFill="1" applyBorder="1" applyAlignment="1">
      <alignment horizontal="center"/>
    </xf>
    <xf numFmtId="0" fontId="45" fillId="0" borderId="24" xfId="0" applyFont="1" applyFill="1" applyBorder="1" applyAlignment="1">
      <alignment horizontal="center"/>
    </xf>
    <xf numFmtId="0" fontId="45" fillId="0" borderId="25" xfId="0" applyFont="1" applyFill="1" applyBorder="1" applyAlignment="1">
      <alignment horizontal="center"/>
    </xf>
    <xf numFmtId="0" fontId="45" fillId="0" borderId="26" xfId="0" applyFont="1" applyFill="1" applyBorder="1" applyAlignment="1">
      <alignment horizontal="center"/>
    </xf>
    <xf numFmtId="0" fontId="45" fillId="0" borderId="27" xfId="0" applyFont="1" applyFill="1" applyBorder="1" applyAlignment="1">
      <alignment horizontal="center"/>
    </xf>
    <xf numFmtId="0" fontId="45" fillId="0" borderId="28" xfId="0" applyFont="1" applyFill="1" applyBorder="1" applyAlignment="1">
      <alignment horizontal="center"/>
    </xf>
    <xf numFmtId="0" fontId="45" fillId="4" borderId="29" xfId="0" applyFont="1" applyFill="1" applyBorder="1" applyAlignment="1">
      <alignment horizontal="center"/>
    </xf>
    <xf numFmtId="0" fontId="45" fillId="0" borderId="30" xfId="0" applyFont="1" applyFill="1" applyBorder="1" applyAlignment="1">
      <alignment horizontal="center"/>
    </xf>
    <xf numFmtId="0" fontId="45" fillId="0" borderId="31" xfId="0" applyFont="1" applyFill="1" applyBorder="1" applyAlignment="1">
      <alignment horizontal="center"/>
    </xf>
    <xf numFmtId="0" fontId="45" fillId="0" borderId="32" xfId="0" applyFont="1" applyFill="1" applyBorder="1" applyAlignment="1">
      <alignment horizontal="center"/>
    </xf>
    <xf numFmtId="0" fontId="72" fillId="0" borderId="33" xfId="0" applyFont="1" applyBorder="1" applyAlignment="1">
      <alignment vertical="top" wrapText="1"/>
    </xf>
    <xf numFmtId="0" fontId="45" fillId="0" borderId="34" xfId="0" applyFont="1" applyFill="1" applyBorder="1" applyAlignment="1">
      <alignment horizontal="center"/>
    </xf>
    <xf numFmtId="0" fontId="45" fillId="0" borderId="35" xfId="0" applyFont="1" applyFill="1" applyBorder="1" applyAlignment="1">
      <alignment horizontal="center"/>
    </xf>
    <xf numFmtId="0" fontId="45" fillId="0" borderId="36" xfId="0" applyFont="1" applyFill="1" applyBorder="1" applyAlignment="1">
      <alignment horizontal="center"/>
    </xf>
    <xf numFmtId="0" fontId="45" fillId="4" borderId="27" xfId="0" applyFont="1" applyFill="1" applyBorder="1" applyAlignment="1">
      <alignment horizontal="center"/>
    </xf>
    <xf numFmtId="0" fontId="45" fillId="4" borderId="37" xfId="0" applyFont="1" applyFill="1" applyBorder="1" applyAlignment="1">
      <alignment horizontal="center"/>
    </xf>
    <xf numFmtId="0" fontId="45" fillId="0" borderId="37" xfId="0" applyFont="1" applyFill="1" applyBorder="1" applyAlignment="1">
      <alignment horizontal="center"/>
    </xf>
    <xf numFmtId="0" fontId="45" fillId="0" borderId="29" xfId="0" applyFont="1" applyFill="1" applyBorder="1" applyAlignment="1">
      <alignment horizontal="center"/>
    </xf>
    <xf numFmtId="0" fontId="45" fillId="0" borderId="38" xfId="0" applyFont="1" applyFill="1" applyBorder="1" applyAlignment="1">
      <alignment horizontal="center"/>
    </xf>
    <xf numFmtId="0" fontId="45" fillId="0" borderId="31" xfId="0" applyFont="1" applyFill="1" applyBorder="1" applyAlignment="1">
      <alignment/>
    </xf>
    <xf numFmtId="0" fontId="45" fillId="0" borderId="39" xfId="0" applyFont="1" applyFill="1" applyBorder="1" applyAlignment="1">
      <alignment horizontal="center"/>
    </xf>
    <xf numFmtId="0" fontId="45" fillId="0" borderId="40" xfId="0" applyFont="1" applyFill="1" applyBorder="1" applyAlignment="1">
      <alignment horizontal="center"/>
    </xf>
    <xf numFmtId="0" fontId="45" fillId="4" borderId="41" xfId="0" applyFont="1" applyFill="1" applyBorder="1" applyAlignment="1">
      <alignment horizontal="center"/>
    </xf>
    <xf numFmtId="0" fontId="45" fillId="0" borderId="42" xfId="0" applyFont="1" applyBorder="1" applyAlignment="1">
      <alignment horizontal="left" wrapText="1"/>
    </xf>
    <xf numFmtId="0" fontId="45" fillId="0" borderId="42" xfId="0" applyFont="1" applyBorder="1" applyAlignment="1">
      <alignment horizontal="center" wrapText="1"/>
    </xf>
    <xf numFmtId="0" fontId="45" fillId="0" borderId="41" xfId="0" applyFont="1" applyFill="1" applyBorder="1" applyAlignment="1">
      <alignment horizontal="center"/>
    </xf>
    <xf numFmtId="0" fontId="45" fillId="0" borderId="42" xfId="0" applyFont="1" applyFill="1" applyBorder="1" applyAlignment="1">
      <alignment wrapText="1"/>
    </xf>
    <xf numFmtId="0" fontId="45" fillId="0" borderId="43" xfId="0" applyFont="1" applyFill="1" applyBorder="1" applyAlignment="1">
      <alignment horizontal="center"/>
    </xf>
    <xf numFmtId="0" fontId="36" fillId="0" borderId="0" xfId="0" applyNumberFormat="1" applyFont="1" applyFill="1" applyAlignment="1" applyProtection="1">
      <alignment/>
      <protection/>
    </xf>
    <xf numFmtId="0" fontId="45" fillId="0" borderId="44" xfId="0" applyFont="1" applyFill="1" applyBorder="1" applyAlignment="1">
      <alignment horizontal="center"/>
    </xf>
    <xf numFmtId="0" fontId="45" fillId="0" borderId="45" xfId="0" applyFont="1" applyFill="1" applyBorder="1" applyAlignment="1">
      <alignment horizontal="center"/>
    </xf>
    <xf numFmtId="0" fontId="45" fillId="0" borderId="42" xfId="0" applyFont="1" applyBorder="1" applyAlignment="1">
      <alignment/>
    </xf>
    <xf numFmtId="0" fontId="45" fillId="0" borderId="46" xfId="0" applyFont="1" applyFill="1" applyBorder="1" applyAlignment="1">
      <alignment horizontal="center"/>
    </xf>
    <xf numFmtId="0" fontId="45" fillId="0" borderId="47" xfId="0" applyFont="1" applyFill="1" applyBorder="1" applyAlignment="1">
      <alignment horizontal="center"/>
    </xf>
    <xf numFmtId="0" fontId="45" fillId="0" borderId="0" xfId="0" applyFont="1" applyFill="1" applyBorder="1" applyAlignment="1">
      <alignment horizontal="center"/>
    </xf>
    <xf numFmtId="2" fontId="45" fillId="4" borderId="36" xfId="0" applyNumberFormat="1" applyFont="1" applyFill="1" applyBorder="1" applyAlignment="1">
      <alignment horizontal="center"/>
    </xf>
    <xf numFmtId="2" fontId="45" fillId="0" borderId="48" xfId="0" applyNumberFormat="1" applyFont="1" applyFill="1" applyBorder="1" applyAlignment="1">
      <alignment horizontal="center"/>
    </xf>
    <xf numFmtId="0" fontId="75" fillId="0" borderId="42" xfId="0" applyFont="1" applyBorder="1" applyAlignment="1">
      <alignment/>
    </xf>
    <xf numFmtId="0" fontId="45" fillId="0" borderId="49" xfId="0" applyFont="1" applyFill="1" applyBorder="1" applyAlignment="1">
      <alignment horizontal="center"/>
    </xf>
    <xf numFmtId="0" fontId="45" fillId="0" borderId="50" xfId="0" applyFont="1" applyFill="1" applyBorder="1" applyAlignment="1">
      <alignment horizontal="center"/>
    </xf>
    <xf numFmtId="0" fontId="45" fillId="0" borderId="45" xfId="0" applyFont="1" applyFill="1" applyBorder="1" applyAlignment="1">
      <alignment/>
    </xf>
    <xf numFmtId="0" fontId="45" fillId="0" borderId="25" xfId="0" applyFont="1" applyFill="1" applyBorder="1" applyAlignment="1">
      <alignment/>
    </xf>
    <xf numFmtId="0" fontId="45" fillId="0" borderId="51" xfId="0" applyFont="1" applyFill="1" applyBorder="1" applyAlignment="1">
      <alignment horizontal="center"/>
    </xf>
    <xf numFmtId="0" fontId="45" fillId="0" borderId="52" xfId="0" applyFont="1" applyFill="1" applyBorder="1" applyAlignment="1">
      <alignment horizontal="center"/>
    </xf>
    <xf numFmtId="0" fontId="45" fillId="0" borderId="53" xfId="0" applyFont="1" applyFill="1" applyBorder="1" applyAlignment="1">
      <alignment horizontal="center"/>
    </xf>
    <xf numFmtId="2" fontId="45" fillId="4" borderId="41" xfId="0" applyNumberFormat="1" applyFont="1" applyFill="1" applyBorder="1" applyAlignment="1">
      <alignment horizontal="center"/>
    </xf>
    <xf numFmtId="1" fontId="45" fillId="4" borderId="22" xfId="0" applyNumberFormat="1" applyFont="1" applyFill="1" applyBorder="1" applyAlignment="1">
      <alignment horizontal="center"/>
    </xf>
    <xf numFmtId="2" fontId="45" fillId="0" borderId="41" xfId="0" applyNumberFormat="1" applyFont="1" applyFill="1" applyBorder="1" applyAlignment="1">
      <alignment horizontal="center"/>
    </xf>
    <xf numFmtId="184" fontId="51" fillId="4" borderId="16" xfId="96" applyNumberFormat="1" applyFont="1" applyFill="1" applyBorder="1" applyAlignment="1">
      <alignment vertical="center"/>
      <protection/>
    </xf>
    <xf numFmtId="0" fontId="9" fillId="26" borderId="0" xfId="0" applyFont="1" applyFill="1" applyBorder="1" applyAlignment="1">
      <alignment/>
    </xf>
    <xf numFmtId="184" fontId="51" fillId="0" borderId="18" xfId="96" applyNumberFormat="1" applyFont="1" applyBorder="1">
      <alignment vertical="top"/>
      <protection/>
    </xf>
    <xf numFmtId="184" fontId="52" fillId="0" borderId="18" xfId="96" applyNumberFormat="1" applyFont="1" applyBorder="1">
      <alignment vertical="top"/>
      <protection/>
    </xf>
    <xf numFmtId="184" fontId="44" fillId="0" borderId="18" xfId="0" applyNumberFormat="1" applyFont="1" applyBorder="1" applyAlignment="1">
      <alignment vertical="justify"/>
    </xf>
    <xf numFmtId="0" fontId="45" fillId="4" borderId="53" xfId="0" applyFont="1" applyFill="1" applyBorder="1" applyAlignment="1">
      <alignment horizontal="center"/>
    </xf>
    <xf numFmtId="0" fontId="45" fillId="26" borderId="54" xfId="0" applyFont="1" applyFill="1" applyBorder="1" applyAlignment="1">
      <alignment/>
    </xf>
    <xf numFmtId="0" fontId="45" fillId="4" borderId="55" xfId="0" applyFont="1" applyFill="1" applyBorder="1" applyAlignment="1">
      <alignment horizontal="center"/>
    </xf>
    <xf numFmtId="0" fontId="45" fillId="0" borderId="56" xfId="0" applyFont="1" applyFill="1" applyBorder="1" applyAlignment="1">
      <alignment horizontal="center"/>
    </xf>
    <xf numFmtId="0" fontId="45" fillId="0" borderId="57" xfId="0" applyFont="1" applyFill="1" applyBorder="1" applyAlignment="1">
      <alignment horizontal="center"/>
    </xf>
    <xf numFmtId="0" fontId="0" fillId="0" borderId="58" xfId="0" applyNumberFormat="1" applyFont="1" applyFill="1" applyBorder="1" applyAlignment="1" applyProtection="1">
      <alignment/>
      <protection/>
    </xf>
    <xf numFmtId="0" fontId="0" fillId="0" borderId="59" xfId="0" applyNumberFormat="1" applyFont="1" applyFill="1" applyBorder="1" applyAlignment="1" applyProtection="1">
      <alignment/>
      <protection/>
    </xf>
    <xf numFmtId="0" fontId="0" fillId="0" borderId="42" xfId="0" applyNumberFormat="1" applyFont="1" applyFill="1" applyBorder="1" applyAlignment="1" applyProtection="1">
      <alignment/>
      <protection/>
    </xf>
    <xf numFmtId="184" fontId="51" fillId="4" borderId="19" xfId="96" applyNumberFormat="1" applyFont="1" applyFill="1" applyBorder="1" applyAlignment="1">
      <alignment vertical="center"/>
      <protection/>
    </xf>
    <xf numFmtId="184" fontId="51" fillId="4" borderId="0" xfId="96" applyNumberFormat="1" applyFont="1" applyFill="1" applyBorder="1" applyAlignment="1">
      <alignment vertical="center"/>
      <protection/>
    </xf>
    <xf numFmtId="0" fontId="0" fillId="0" borderId="0" xfId="0" applyFont="1" applyFill="1" applyBorder="1" applyAlignment="1">
      <alignment/>
    </xf>
    <xf numFmtId="0" fontId="45" fillId="0" borderId="59" xfId="0" applyFont="1" applyFill="1" applyBorder="1" applyAlignment="1">
      <alignment horizontal="center"/>
    </xf>
    <xf numFmtId="0" fontId="45" fillId="0" borderId="60" xfId="0" applyFont="1" applyFill="1" applyBorder="1" applyAlignment="1">
      <alignment horizontal="center"/>
    </xf>
    <xf numFmtId="0" fontId="0" fillId="0" borderId="59" xfId="0" applyNumberFormat="1" applyFont="1" applyFill="1" applyBorder="1" applyAlignment="1" applyProtection="1">
      <alignment/>
      <protection/>
    </xf>
    <xf numFmtId="0" fontId="0" fillId="0" borderId="42" xfId="0" applyNumberFormat="1" applyFont="1" applyFill="1" applyBorder="1" applyAlignment="1" applyProtection="1">
      <alignment/>
      <protection/>
    </xf>
    <xf numFmtId="184" fontId="51" fillId="4" borderId="61" xfId="96" applyNumberFormat="1" applyFont="1" applyFill="1" applyBorder="1" applyAlignment="1">
      <alignment vertical="center"/>
      <protection/>
    </xf>
    <xf numFmtId="0" fontId="45" fillId="0" borderId="62" xfId="0" applyFont="1" applyFill="1" applyBorder="1" applyAlignment="1">
      <alignment horizontal="center"/>
    </xf>
    <xf numFmtId="0" fontId="45" fillId="0" borderId="42" xfId="0" applyFont="1" applyFill="1" applyBorder="1" applyAlignment="1">
      <alignment horizontal="center"/>
    </xf>
    <xf numFmtId="0" fontId="45" fillId="0" borderId="63" xfId="0" applyFont="1" applyFill="1" applyBorder="1" applyAlignment="1">
      <alignment horizontal="center"/>
    </xf>
    <xf numFmtId="0" fontId="45" fillId="0" borderId="64" xfId="0" applyFont="1" applyFill="1" applyBorder="1" applyAlignment="1">
      <alignment horizontal="center"/>
    </xf>
    <xf numFmtId="0" fontId="45" fillId="0" borderId="65" xfId="0" applyFont="1" applyFill="1" applyBorder="1" applyAlignment="1">
      <alignment horizontal="center"/>
    </xf>
    <xf numFmtId="0" fontId="45" fillId="0" borderId="66" xfId="0" applyFont="1" applyFill="1" applyBorder="1" applyAlignment="1">
      <alignment horizontal="center"/>
    </xf>
    <xf numFmtId="0" fontId="45" fillId="0" borderId="67" xfId="0" applyFont="1" applyFill="1" applyBorder="1" applyAlignment="1">
      <alignment horizontal="center"/>
    </xf>
    <xf numFmtId="0" fontId="45" fillId="4" borderId="68" xfId="0" applyFont="1" applyFill="1" applyBorder="1" applyAlignment="1">
      <alignment horizontal="center"/>
    </xf>
    <xf numFmtId="0" fontId="45" fillId="0" borderId="69" xfId="0" applyFont="1" applyFill="1" applyBorder="1" applyAlignment="1">
      <alignment horizontal="center"/>
    </xf>
    <xf numFmtId="0" fontId="45" fillId="0" borderId="70" xfId="0" applyFont="1" applyFill="1" applyBorder="1" applyAlignment="1">
      <alignment horizontal="center"/>
    </xf>
    <xf numFmtId="0" fontId="45" fillId="4" borderId="67" xfId="0" applyFont="1" applyFill="1" applyBorder="1" applyAlignment="1">
      <alignment horizontal="center"/>
    </xf>
    <xf numFmtId="0" fontId="45" fillId="4" borderId="66" xfId="0" applyFont="1" applyFill="1" applyBorder="1" applyAlignment="1">
      <alignment horizontal="center"/>
    </xf>
    <xf numFmtId="0" fontId="45" fillId="0" borderId="68" xfId="0" applyFont="1" applyFill="1" applyBorder="1" applyAlignment="1">
      <alignment horizontal="center"/>
    </xf>
    <xf numFmtId="0" fontId="45" fillId="0" borderId="66" xfId="0" applyFont="1" applyFill="1" applyBorder="1" applyAlignment="1">
      <alignment/>
    </xf>
    <xf numFmtId="0" fontId="45" fillId="0" borderId="71" xfId="0" applyFont="1" applyFill="1" applyBorder="1" applyAlignment="1">
      <alignment horizontal="center"/>
    </xf>
    <xf numFmtId="0" fontId="45" fillId="0" borderId="72" xfId="0" applyFont="1" applyFill="1" applyBorder="1" applyAlignment="1">
      <alignment horizontal="center"/>
    </xf>
    <xf numFmtId="0" fontId="45" fillId="4" borderId="65" xfId="0" applyFont="1" applyFill="1" applyBorder="1" applyAlignment="1">
      <alignment/>
    </xf>
    <xf numFmtId="0" fontId="45" fillId="0" borderId="67" xfId="0" applyFont="1" applyFill="1" applyBorder="1" applyAlignment="1">
      <alignment/>
    </xf>
    <xf numFmtId="49" fontId="34" fillId="0" borderId="73" xfId="0" applyNumberFormat="1" applyFont="1" applyBorder="1" applyAlignment="1">
      <alignment horizontal="center" vertical="center" wrapText="1"/>
    </xf>
    <xf numFmtId="49" fontId="36" fillId="0" borderId="73" xfId="0" applyNumberFormat="1" applyFont="1" applyBorder="1" applyAlignment="1">
      <alignment horizontal="center" vertical="center" wrapText="1"/>
    </xf>
    <xf numFmtId="0" fontId="0" fillId="0" borderId="74" xfId="0" applyNumberFormat="1" applyFont="1" applyFill="1" applyBorder="1" applyAlignment="1" applyProtection="1">
      <alignment/>
      <protection/>
    </xf>
    <xf numFmtId="0" fontId="45" fillId="0" borderId="75" xfId="0" applyFont="1" applyFill="1" applyBorder="1" applyAlignment="1">
      <alignment horizontal="center"/>
    </xf>
    <xf numFmtId="0" fontId="45" fillId="0" borderId="76" xfId="0" applyFont="1" applyFill="1" applyBorder="1" applyAlignment="1">
      <alignment horizontal="center"/>
    </xf>
    <xf numFmtId="2" fontId="45" fillId="0" borderId="49" xfId="0" applyNumberFormat="1" applyFont="1" applyFill="1" applyBorder="1" applyAlignment="1">
      <alignment horizontal="center"/>
    </xf>
    <xf numFmtId="0" fontId="74" fillId="26" borderId="54" xfId="0" applyFont="1" applyFill="1" applyBorder="1" applyAlignment="1">
      <alignment/>
    </xf>
    <xf numFmtId="0" fontId="72" fillId="26" borderId="54" xfId="0" applyFont="1" applyFill="1" applyBorder="1" applyAlignment="1">
      <alignment/>
    </xf>
    <xf numFmtId="0" fontId="45" fillId="4" borderId="36" xfId="0" applyFont="1" applyFill="1" applyBorder="1" applyAlignment="1">
      <alignment horizontal="center"/>
    </xf>
    <xf numFmtId="2" fontId="72" fillId="4" borderId="54" xfId="0" applyNumberFormat="1" applyFont="1" applyFill="1" applyBorder="1" applyAlignment="1">
      <alignment/>
    </xf>
    <xf numFmtId="2" fontId="45" fillId="0" borderId="36" xfId="0" applyNumberFormat="1" applyFont="1" applyFill="1" applyBorder="1" applyAlignment="1">
      <alignment horizontal="center"/>
    </xf>
    <xf numFmtId="0" fontId="76" fillId="26" borderId="77" xfId="0" applyFont="1" applyFill="1" applyBorder="1" applyAlignment="1">
      <alignment/>
    </xf>
    <xf numFmtId="2" fontId="45" fillId="0" borderId="53" xfId="0" applyNumberFormat="1" applyFont="1" applyFill="1" applyBorder="1" applyAlignment="1">
      <alignment horizontal="center"/>
    </xf>
    <xf numFmtId="2" fontId="45" fillId="0" borderId="26" xfId="0" applyNumberFormat="1" applyFont="1" applyFill="1" applyBorder="1" applyAlignment="1">
      <alignment horizontal="center"/>
    </xf>
    <xf numFmtId="2" fontId="45" fillId="4" borderId="53" xfId="0" applyNumberFormat="1" applyFont="1" applyFill="1" applyBorder="1" applyAlignment="1">
      <alignment horizontal="center"/>
    </xf>
    <xf numFmtId="0" fontId="45" fillId="0" borderId="78" xfId="0" applyFont="1" applyFill="1" applyBorder="1" applyAlignment="1">
      <alignment horizontal="center"/>
    </xf>
    <xf numFmtId="0" fontId="45" fillId="0" borderId="79" xfId="0" applyFont="1" applyFill="1" applyBorder="1" applyAlignment="1">
      <alignment horizontal="center"/>
    </xf>
    <xf numFmtId="0" fontId="45" fillId="0" borderId="65" xfId="0" applyFont="1" applyFill="1" applyBorder="1" applyAlignment="1">
      <alignment horizontal="center" wrapText="1"/>
    </xf>
    <xf numFmtId="0" fontId="45" fillId="0" borderId="57" xfId="0" applyFont="1" applyFill="1" applyBorder="1" applyAlignment="1">
      <alignment horizontal="center" wrapText="1"/>
    </xf>
    <xf numFmtId="0" fontId="45" fillId="0" borderId="67" xfId="0" applyFont="1" applyFill="1" applyBorder="1" applyAlignment="1">
      <alignment horizontal="center" wrapText="1"/>
    </xf>
    <xf numFmtId="0" fontId="45" fillId="4" borderId="65" xfId="0" applyFont="1" applyFill="1" applyBorder="1" applyAlignment="1">
      <alignment horizontal="center" wrapText="1"/>
    </xf>
    <xf numFmtId="0" fontId="45" fillId="0" borderId="70" xfId="0" applyFont="1" applyFill="1" applyBorder="1" applyAlignment="1">
      <alignment horizontal="center" wrapText="1"/>
    </xf>
    <xf numFmtId="0" fontId="45" fillId="0" borderId="72" xfId="0" applyFont="1" applyFill="1" applyBorder="1" applyAlignment="1">
      <alignment horizontal="center" wrapText="1"/>
    </xf>
    <xf numFmtId="0" fontId="45" fillId="0" borderId="66" xfId="0" applyFont="1" applyFill="1" applyBorder="1" applyAlignment="1">
      <alignment horizontal="center" wrapText="1"/>
    </xf>
    <xf numFmtId="0" fontId="45" fillId="0" borderId="65" xfId="0" applyFont="1" applyFill="1" applyBorder="1" applyAlignment="1">
      <alignment vertical="top" wrapText="1"/>
    </xf>
    <xf numFmtId="0" fontId="45" fillId="0" borderId="67" xfId="0" applyFont="1" applyFill="1" applyBorder="1" applyAlignment="1">
      <alignment vertical="top" wrapText="1"/>
    </xf>
    <xf numFmtId="49" fontId="45" fillId="4" borderId="65" xfId="0" applyNumberFormat="1" applyFont="1" applyFill="1" applyBorder="1" applyAlignment="1">
      <alignment horizontal="center" wrapText="1"/>
    </xf>
    <xf numFmtId="49" fontId="45" fillId="0" borderId="65" xfId="0" applyNumberFormat="1" applyFont="1" applyFill="1" applyBorder="1" applyAlignment="1">
      <alignment horizontal="center" wrapText="1"/>
    </xf>
    <xf numFmtId="0" fontId="45" fillId="0" borderId="71" xfId="0" applyFont="1" applyFill="1" applyBorder="1" applyAlignment="1">
      <alignment horizontal="center" wrapText="1"/>
    </xf>
    <xf numFmtId="0" fontId="45" fillId="0" borderId="66" xfId="0" applyFont="1" applyFill="1" applyBorder="1" applyAlignment="1">
      <alignment horizontal="left" wrapText="1"/>
    </xf>
    <xf numFmtId="0" fontId="45" fillId="0" borderId="57" xfId="0" applyFont="1" applyFill="1" applyBorder="1" applyAlignment="1">
      <alignment horizontal="left" vertical="top" wrapText="1"/>
    </xf>
    <xf numFmtId="0" fontId="45" fillId="0" borderId="66" xfId="0" applyNumberFormat="1" applyFont="1" applyFill="1" applyBorder="1" applyAlignment="1">
      <alignment vertical="top" wrapText="1"/>
    </xf>
    <xf numFmtId="0" fontId="45" fillId="0" borderId="65" xfId="0" applyFont="1" applyFill="1" applyBorder="1" applyAlignment="1">
      <alignment horizontal="left" wrapText="1"/>
    </xf>
    <xf numFmtId="0" fontId="45" fillId="0" borderId="66" xfId="0" applyNumberFormat="1" applyFont="1" applyFill="1" applyBorder="1" applyAlignment="1">
      <alignment horizontal="left" wrapText="1"/>
    </xf>
    <xf numFmtId="0" fontId="45" fillId="0" borderId="57" xfId="0" applyFont="1" applyFill="1" applyBorder="1" applyAlignment="1">
      <alignment vertical="top" wrapText="1"/>
    </xf>
    <xf numFmtId="0" fontId="45" fillId="0" borderId="65" xfId="0" applyNumberFormat="1" applyFont="1" applyFill="1" applyBorder="1" applyAlignment="1">
      <alignment vertical="top" wrapText="1"/>
    </xf>
    <xf numFmtId="0" fontId="45" fillId="0" borderId="67" xfId="0" applyFont="1" applyFill="1" applyBorder="1" applyAlignment="1">
      <alignment horizontal="left" wrapText="1"/>
    </xf>
    <xf numFmtId="0" fontId="45" fillId="0" borderId="68" xfId="0" applyFont="1" applyFill="1" applyBorder="1" applyAlignment="1">
      <alignment vertical="top" wrapText="1"/>
    </xf>
    <xf numFmtId="0" fontId="45" fillId="0" borderId="66" xfId="0" applyFont="1" applyFill="1" applyBorder="1" applyAlignment="1">
      <alignment vertical="top" wrapText="1"/>
    </xf>
    <xf numFmtId="0" fontId="45" fillId="4" borderId="65" xfId="0" applyNumberFormat="1" applyFont="1" applyFill="1" applyBorder="1" applyAlignment="1">
      <alignment horizontal="center" wrapText="1"/>
    </xf>
    <xf numFmtId="0" fontId="45" fillId="0" borderId="65" xfId="0" applyNumberFormat="1" applyFont="1" applyFill="1" applyBorder="1" applyAlignment="1">
      <alignment horizontal="center" wrapText="1"/>
    </xf>
    <xf numFmtId="0" fontId="45" fillId="0" borderId="65" xfId="0" applyFont="1" applyFill="1" applyBorder="1" applyAlignment="1">
      <alignment/>
    </xf>
    <xf numFmtId="0" fontId="45" fillId="0" borderId="71" xfId="0" applyFont="1" applyFill="1" applyBorder="1" applyAlignment="1">
      <alignment wrapText="1"/>
    </xf>
    <xf numFmtId="184" fontId="51" fillId="4" borderId="20" xfId="96" applyNumberFormat="1" applyFont="1" applyFill="1" applyBorder="1" applyAlignment="1">
      <alignment vertical="center"/>
      <protection/>
    </xf>
    <xf numFmtId="0" fontId="45" fillId="0" borderId="58" xfId="0" applyFont="1" applyFill="1" applyBorder="1" applyAlignment="1">
      <alignment horizontal="center"/>
    </xf>
    <xf numFmtId="0" fontId="45" fillId="0" borderId="42" xfId="0" applyFont="1" applyFill="1" applyBorder="1" applyAlignment="1">
      <alignment vertical="top" wrapText="1"/>
    </xf>
    <xf numFmtId="0" fontId="0" fillId="0" borderId="58" xfId="0" applyNumberFormat="1" applyFont="1" applyFill="1" applyBorder="1" applyAlignment="1" applyProtection="1">
      <alignment/>
      <protection/>
    </xf>
    <xf numFmtId="0" fontId="45" fillId="0" borderId="80" xfId="0" applyFont="1" applyFill="1" applyBorder="1" applyAlignment="1">
      <alignment horizontal="center"/>
    </xf>
    <xf numFmtId="0" fontId="45" fillId="4" borderId="23" xfId="0" applyFont="1" applyFill="1" applyBorder="1" applyAlignment="1">
      <alignment horizontal="center"/>
    </xf>
    <xf numFmtId="0" fontId="45" fillId="4" borderId="80" xfId="0" applyFont="1" applyFill="1" applyBorder="1" applyAlignment="1">
      <alignment horizontal="center"/>
    </xf>
    <xf numFmtId="0" fontId="45" fillId="4" borderId="81" xfId="0" applyFont="1" applyFill="1" applyBorder="1" applyAlignment="1">
      <alignment horizontal="center"/>
    </xf>
    <xf numFmtId="0" fontId="45" fillId="0" borderId="82" xfId="0" applyFont="1" applyFill="1" applyBorder="1" applyAlignment="1">
      <alignment horizontal="center"/>
    </xf>
    <xf numFmtId="184" fontId="51" fillId="0" borderId="83" xfId="96" applyNumberFormat="1" applyFont="1" applyBorder="1">
      <alignment vertical="top"/>
      <protection/>
    </xf>
    <xf numFmtId="184" fontId="52" fillId="0" borderId="83" xfId="96" applyNumberFormat="1" applyFont="1" applyBorder="1">
      <alignment vertical="top"/>
      <protection/>
    </xf>
    <xf numFmtId="2" fontId="45" fillId="4" borderId="23" xfId="0" applyNumberFormat="1" applyFont="1" applyFill="1" applyBorder="1" applyAlignment="1">
      <alignment horizontal="center"/>
    </xf>
    <xf numFmtId="2" fontId="45" fillId="0" borderId="84" xfId="0" applyNumberFormat="1" applyFont="1" applyFill="1" applyBorder="1" applyAlignment="1">
      <alignment horizontal="center"/>
    </xf>
    <xf numFmtId="0" fontId="45" fillId="0" borderId="85" xfId="0" applyFont="1" applyFill="1" applyBorder="1" applyAlignment="1">
      <alignment horizontal="center"/>
    </xf>
    <xf numFmtId="184" fontId="44" fillId="0" borderId="83" xfId="0" applyNumberFormat="1" applyFont="1" applyBorder="1" applyAlignment="1">
      <alignment vertical="justify"/>
    </xf>
    <xf numFmtId="0" fontId="0" fillId="0" borderId="86" xfId="0" applyNumberFormat="1" applyFont="1" applyFill="1" applyBorder="1" applyAlignment="1" applyProtection="1">
      <alignment vertical="center" wrapText="1"/>
      <protection/>
    </xf>
    <xf numFmtId="0" fontId="0" fillId="0" borderId="86" xfId="0" applyNumberFormat="1" applyFont="1" applyFill="1" applyBorder="1" applyAlignment="1" applyProtection="1">
      <alignment/>
      <protection/>
    </xf>
    <xf numFmtId="0" fontId="45" fillId="4" borderId="59" xfId="0" applyFont="1" applyFill="1" applyBorder="1" applyAlignment="1">
      <alignment horizontal="center"/>
    </xf>
    <xf numFmtId="2" fontId="72" fillId="4" borderId="59" xfId="0" applyNumberFormat="1" applyFont="1" applyFill="1" applyBorder="1" applyAlignment="1">
      <alignment/>
    </xf>
    <xf numFmtId="2" fontId="45" fillId="0" borderId="23" xfId="0" applyNumberFormat="1" applyFont="1" applyFill="1" applyBorder="1" applyAlignment="1">
      <alignment horizontal="center"/>
    </xf>
    <xf numFmtId="0" fontId="45" fillId="0" borderId="54" xfId="0" applyFont="1" applyBorder="1" applyAlignment="1">
      <alignment/>
    </xf>
    <xf numFmtId="0" fontId="75" fillId="0" borderId="54" xfId="0" applyFont="1" applyBorder="1" applyAlignment="1">
      <alignment/>
    </xf>
    <xf numFmtId="0" fontId="45" fillId="0" borderId="87" xfId="0" applyFont="1" applyFill="1" applyBorder="1" applyAlignment="1">
      <alignment horizontal="center"/>
    </xf>
    <xf numFmtId="0" fontId="45" fillId="0" borderId="50" xfId="0" applyFont="1" applyFill="1" applyBorder="1" applyAlignment="1">
      <alignment/>
    </xf>
    <xf numFmtId="0" fontId="45" fillId="4" borderId="65" xfId="0" applyFont="1" applyFill="1" applyBorder="1" applyAlignment="1">
      <alignment horizontal="center"/>
    </xf>
    <xf numFmtId="0" fontId="45" fillId="4" borderId="88" xfId="0" applyFont="1" applyFill="1" applyBorder="1" applyAlignment="1">
      <alignment horizontal="center"/>
    </xf>
    <xf numFmtId="1" fontId="45" fillId="0" borderId="21" xfId="0" applyNumberFormat="1" applyFont="1" applyFill="1" applyBorder="1" applyAlignment="1">
      <alignment horizontal="center"/>
    </xf>
    <xf numFmtId="0" fontId="72" fillId="26" borderId="89" xfId="0" applyFont="1" applyFill="1" applyBorder="1" applyAlignment="1">
      <alignment/>
    </xf>
    <xf numFmtId="0" fontId="9" fillId="26" borderId="19" xfId="0" applyFont="1" applyFill="1" applyBorder="1" applyAlignment="1">
      <alignment/>
    </xf>
    <xf numFmtId="0" fontId="72" fillId="26" borderId="90" xfId="0" applyFont="1" applyFill="1" applyBorder="1" applyAlignment="1">
      <alignment/>
    </xf>
    <xf numFmtId="0" fontId="45" fillId="0" borderId="67" xfId="0" applyFont="1" applyBorder="1" applyAlignment="1">
      <alignment/>
    </xf>
    <xf numFmtId="0" fontId="45" fillId="4" borderId="39" xfId="0" applyFont="1" applyFill="1" applyBorder="1" applyAlignment="1">
      <alignment horizontal="center"/>
    </xf>
    <xf numFmtId="0" fontId="45" fillId="4" borderId="71" xfId="0" applyFont="1" applyFill="1" applyBorder="1" applyAlignment="1">
      <alignment/>
    </xf>
    <xf numFmtId="0" fontId="45" fillId="4" borderId="71" xfId="0" applyFont="1" applyFill="1" applyBorder="1" applyAlignment="1">
      <alignment horizontal="center" wrapText="1"/>
    </xf>
    <xf numFmtId="0" fontId="45" fillId="4" borderId="76" xfId="0" applyFont="1" applyFill="1" applyBorder="1" applyAlignment="1">
      <alignment horizontal="center"/>
    </xf>
    <xf numFmtId="0" fontId="45" fillId="4" borderId="43" xfId="0" applyFont="1" applyFill="1" applyBorder="1" applyAlignment="1">
      <alignment horizontal="center"/>
    </xf>
    <xf numFmtId="0" fontId="45" fillId="4" borderId="40" xfId="0" applyFont="1" applyFill="1" applyBorder="1" applyAlignment="1">
      <alignment horizontal="center"/>
    </xf>
    <xf numFmtId="0" fontId="0" fillId="4" borderId="0" xfId="0" applyNumberFormat="1" applyFont="1" applyFill="1" applyAlignment="1" applyProtection="1">
      <alignment/>
      <protection/>
    </xf>
    <xf numFmtId="0" fontId="0" fillId="4" borderId="86" xfId="0" applyNumberFormat="1" applyFont="1" applyFill="1" applyBorder="1" applyAlignment="1" applyProtection="1">
      <alignment/>
      <protection/>
    </xf>
    <xf numFmtId="0" fontId="0" fillId="4" borderId="0" xfId="0" applyNumberFormat="1" applyFont="1" applyFill="1" applyAlignment="1" applyProtection="1">
      <alignment/>
      <protection/>
    </xf>
    <xf numFmtId="49" fontId="34" fillId="4" borderId="73" xfId="0" applyNumberFormat="1" applyFont="1" applyFill="1" applyBorder="1" applyAlignment="1">
      <alignment horizontal="center" vertical="center" wrapText="1"/>
    </xf>
    <xf numFmtId="0" fontId="77" fillId="0" borderId="0" xfId="0" applyFont="1" applyAlignment="1">
      <alignment/>
    </xf>
    <xf numFmtId="0" fontId="45" fillId="0" borderId="91" xfId="0" applyFont="1" applyFill="1" applyBorder="1" applyAlignment="1">
      <alignment horizontal="center"/>
    </xf>
    <xf numFmtId="0" fontId="72" fillId="26" borderId="92" xfId="0" applyFont="1" applyFill="1" applyBorder="1" applyAlignment="1">
      <alignment horizontal="center"/>
    </xf>
    <xf numFmtId="0" fontId="45" fillId="4" borderId="57" xfId="0" applyFont="1" applyFill="1" applyBorder="1" applyAlignment="1">
      <alignment horizontal="center"/>
    </xf>
    <xf numFmtId="0" fontId="45" fillId="0" borderId="72" xfId="0" applyNumberFormat="1" applyFont="1" applyFill="1" applyBorder="1" applyAlignment="1">
      <alignment vertical="top" wrapText="1"/>
    </xf>
    <xf numFmtId="0" fontId="45" fillId="0" borderId="93" xfId="0" applyFont="1" applyFill="1" applyBorder="1" applyAlignment="1">
      <alignment/>
    </xf>
    <xf numFmtId="0" fontId="45" fillId="0" borderId="94" xfId="0" applyFont="1" applyFill="1" applyBorder="1" applyAlignment="1">
      <alignment/>
    </xf>
    <xf numFmtId="0" fontId="45" fillId="0" borderId="95" xfId="0" applyFont="1" applyFill="1" applyBorder="1" applyAlignment="1">
      <alignment/>
    </xf>
    <xf numFmtId="0" fontId="45" fillId="4" borderId="71" xfId="0" applyFont="1" applyFill="1" applyBorder="1" applyAlignment="1">
      <alignment horizontal="center"/>
    </xf>
    <xf numFmtId="0" fontId="45" fillId="4" borderId="42" xfId="0" applyFont="1" applyFill="1" applyBorder="1" applyAlignment="1">
      <alignment horizontal="center"/>
    </xf>
    <xf numFmtId="0" fontId="72" fillId="0" borderId="54" xfId="0" applyFont="1" applyBorder="1" applyAlignment="1">
      <alignment vertical="top" wrapText="1"/>
    </xf>
    <xf numFmtId="0" fontId="45" fillId="0" borderId="92" xfId="0" applyFont="1" applyBorder="1" applyAlignment="1">
      <alignment vertical="top" wrapText="1"/>
    </xf>
    <xf numFmtId="0" fontId="9" fillId="0" borderId="54" xfId="0" applyFont="1" applyBorder="1" applyAlignment="1">
      <alignment vertical="top" wrapText="1"/>
    </xf>
    <xf numFmtId="0" fontId="45" fillId="0" borderId="54" xfId="0" applyFont="1" applyBorder="1" applyAlignment="1">
      <alignment vertical="top" wrapText="1"/>
    </xf>
    <xf numFmtId="0" fontId="9" fillId="0" borderId="77" xfId="0" applyFont="1" applyBorder="1" applyAlignment="1">
      <alignment vertical="top" wrapText="1"/>
    </xf>
    <xf numFmtId="0" fontId="9" fillId="0" borderId="90" xfId="0" applyFont="1" applyBorder="1" applyAlignment="1">
      <alignment vertical="top" wrapText="1"/>
    </xf>
    <xf numFmtId="0" fontId="45" fillId="0" borderId="54" xfId="0" applyFont="1" applyBorder="1" applyAlignment="1">
      <alignment wrapText="1"/>
    </xf>
    <xf numFmtId="0" fontId="45" fillId="0" borderId="54" xfId="0" applyFont="1" applyFill="1" applyBorder="1" applyAlignment="1">
      <alignment wrapText="1"/>
    </xf>
    <xf numFmtId="0" fontId="45" fillId="0" borderId="90" xfId="0" applyFont="1" applyBorder="1" applyAlignment="1">
      <alignment/>
    </xf>
    <xf numFmtId="0" fontId="82" fillId="0" borderId="58" xfId="0" applyFont="1" applyBorder="1" applyAlignment="1">
      <alignment horizontal="left" vertical="top" wrapText="1"/>
    </xf>
    <xf numFmtId="0" fontId="81" fillId="0" borderId="58" xfId="0" applyFont="1" applyBorder="1" applyAlignment="1">
      <alignment horizontal="left" vertical="top" wrapText="1"/>
    </xf>
    <xf numFmtId="0" fontId="81" fillId="0" borderId="74" xfId="0" applyFont="1" applyBorder="1" applyAlignment="1">
      <alignment horizontal="left" vertical="top" wrapText="1"/>
    </xf>
    <xf numFmtId="0" fontId="80" fillId="0" borderId="74" xfId="0" applyFont="1" applyBorder="1" applyAlignment="1">
      <alignment horizontal="left" vertical="top" wrapText="1"/>
    </xf>
    <xf numFmtId="0" fontId="82" fillId="0" borderId="74" xfId="0" applyFont="1" applyBorder="1" applyAlignment="1">
      <alignment horizontal="left" vertical="top" wrapText="1"/>
    </xf>
    <xf numFmtId="0" fontId="81" fillId="0" borderId="0" xfId="0" applyFont="1" applyBorder="1" applyAlignment="1">
      <alignment horizontal="left" vertical="top" wrapText="1"/>
    </xf>
    <xf numFmtId="0" fontId="82" fillId="0" borderId="59" xfId="0" applyFont="1" applyBorder="1" applyAlignment="1">
      <alignment horizontal="left" vertical="top" wrapText="1"/>
    </xf>
    <xf numFmtId="0" fontId="81" fillId="0" borderId="59" xfId="0" applyFont="1" applyBorder="1" applyAlignment="1">
      <alignment horizontal="left" vertical="top" wrapText="1"/>
    </xf>
    <xf numFmtId="0" fontId="49" fillId="27" borderId="74" xfId="0" applyFont="1" applyFill="1" applyBorder="1" applyAlignment="1">
      <alignment horizontal="left" vertical="top" wrapText="1"/>
    </xf>
    <xf numFmtId="0" fontId="9" fillId="0" borderId="0" xfId="0" applyNumberFormat="1" applyFont="1" applyFill="1" applyBorder="1" applyAlignment="1" applyProtection="1">
      <alignment horizontal="center"/>
      <protection/>
    </xf>
    <xf numFmtId="0" fontId="0" fillId="0" borderId="67" xfId="0" applyBorder="1" applyAlignment="1">
      <alignment/>
    </xf>
    <xf numFmtId="0" fontId="0" fillId="0" borderId="33" xfId="0" applyBorder="1" applyAlignment="1">
      <alignment/>
    </xf>
    <xf numFmtId="0" fontId="49" fillId="0" borderId="54" xfId="0" applyFont="1" applyBorder="1" applyAlignment="1">
      <alignment/>
    </xf>
    <xf numFmtId="0" fontId="45" fillId="0" borderId="54" xfId="0" applyFont="1" applyBorder="1" applyAlignment="1">
      <alignment horizontal="left"/>
    </xf>
    <xf numFmtId="0" fontId="45" fillId="0" borderId="77" xfId="0" applyFont="1" applyBorder="1" applyAlignment="1">
      <alignment wrapText="1"/>
    </xf>
    <xf numFmtId="0" fontId="45" fillId="0" borderId="92" xfId="0" applyFont="1" applyBorder="1" applyAlignment="1">
      <alignment wrapText="1"/>
    </xf>
    <xf numFmtId="0" fontId="83" fillId="0" borderId="92" xfId="0" applyFont="1" applyBorder="1" applyAlignment="1">
      <alignment vertical="top" wrapText="1"/>
    </xf>
    <xf numFmtId="0" fontId="85" fillId="27" borderId="92" xfId="0" applyFont="1" applyFill="1" applyBorder="1" applyAlignment="1">
      <alignment vertical="top" wrapText="1"/>
    </xf>
    <xf numFmtId="0" fontId="82" fillId="0" borderId="67" xfId="0" applyFont="1" applyBorder="1" applyAlignment="1">
      <alignment/>
    </xf>
    <xf numFmtId="0" fontId="82" fillId="0" borderId="33" xfId="0" applyFont="1" applyBorder="1" applyAlignment="1">
      <alignment/>
    </xf>
    <xf numFmtId="0" fontId="0" fillId="4" borderId="67" xfId="0" applyFill="1" applyBorder="1" applyAlignment="1">
      <alignment/>
    </xf>
    <xf numFmtId="0" fontId="82" fillId="4" borderId="67" xfId="0" applyFont="1" applyFill="1" applyBorder="1" applyAlignment="1">
      <alignment/>
    </xf>
    <xf numFmtId="0" fontId="49" fillId="4" borderId="96" xfId="0" applyFont="1" applyFill="1" applyBorder="1" applyAlignment="1">
      <alignment horizontal="center" vertical="top" wrapText="1"/>
    </xf>
    <xf numFmtId="0" fontId="80" fillId="4" borderId="74" xfId="0" applyFont="1" applyFill="1" applyBorder="1" applyAlignment="1">
      <alignment horizontal="left" vertical="top" wrapText="1"/>
    </xf>
    <xf numFmtId="0" fontId="49" fillId="4" borderId="54" xfId="0" applyFont="1" applyFill="1" applyBorder="1" applyAlignment="1">
      <alignment wrapText="1"/>
    </xf>
    <xf numFmtId="0" fontId="80" fillId="4" borderId="54" xfId="0" applyFont="1" applyFill="1" applyBorder="1" applyAlignment="1">
      <alignment horizontal="center" vertical="top" wrapText="1"/>
    </xf>
    <xf numFmtId="0" fontId="82" fillId="0" borderId="42" xfId="0" applyFont="1" applyBorder="1" applyAlignment="1">
      <alignment/>
    </xf>
    <xf numFmtId="0" fontId="45" fillId="0" borderId="77" xfId="0" applyFont="1" applyBorder="1" applyAlignment="1">
      <alignment/>
    </xf>
    <xf numFmtId="0" fontId="9" fillId="0" borderId="92" xfId="0" applyFont="1" applyBorder="1" applyAlignment="1">
      <alignment vertical="top" wrapText="1"/>
    </xf>
    <xf numFmtId="0" fontId="80" fillId="4" borderId="97" xfId="0" applyFont="1" applyFill="1" applyBorder="1" applyAlignment="1">
      <alignment horizontal="left" vertical="top" wrapText="1"/>
    </xf>
    <xf numFmtId="49" fontId="49" fillId="4" borderId="98" xfId="0" applyNumberFormat="1" applyFont="1" applyFill="1" applyBorder="1" applyAlignment="1">
      <alignment horizontal="center" vertical="center" wrapText="1"/>
    </xf>
    <xf numFmtId="0" fontId="80" fillId="0" borderId="97" xfId="0" applyFont="1" applyBorder="1" applyAlignment="1">
      <alignment horizontal="center" vertical="top" wrapText="1"/>
    </xf>
    <xf numFmtId="0" fontId="82" fillId="0" borderId="58" xfId="0" applyFont="1" applyFill="1" applyBorder="1" applyAlignment="1">
      <alignment horizontal="left" vertical="top" wrapText="1"/>
    </xf>
    <xf numFmtId="0" fontId="45" fillId="0" borderId="54" xfId="0" applyFont="1" applyFill="1" applyBorder="1" applyAlignment="1">
      <alignment vertical="top" wrapText="1"/>
    </xf>
    <xf numFmtId="0" fontId="49" fillId="4" borderId="0" xfId="0" applyFont="1" applyFill="1" applyBorder="1" applyAlignment="1">
      <alignment horizontal="left" vertical="top" wrapText="1"/>
    </xf>
    <xf numFmtId="0" fontId="49" fillId="4" borderId="90" xfId="0" applyFont="1" applyFill="1" applyBorder="1" applyAlignment="1">
      <alignment horizontal="center" vertical="top" wrapText="1"/>
    </xf>
    <xf numFmtId="0" fontId="45" fillId="0" borderId="59" xfId="0" applyFont="1" applyBorder="1" applyAlignment="1">
      <alignment horizontal="center" vertical="top" wrapText="1"/>
    </xf>
    <xf numFmtId="0" fontId="82" fillId="0" borderId="0" xfId="0" applyFont="1" applyBorder="1" applyAlignment="1">
      <alignment horizontal="left" vertical="top" wrapText="1"/>
    </xf>
    <xf numFmtId="0" fontId="72" fillId="0" borderId="90" xfId="0" applyFont="1" applyBorder="1" applyAlignment="1">
      <alignment vertical="top" wrapText="1"/>
    </xf>
    <xf numFmtId="0" fontId="45" fillId="0" borderId="90" xfId="0" applyFont="1" applyBorder="1" applyAlignment="1">
      <alignment wrapText="1"/>
    </xf>
    <xf numFmtId="0" fontId="80" fillId="4" borderId="58" xfId="0" applyFont="1" applyFill="1" applyBorder="1" applyAlignment="1">
      <alignment horizontal="left" vertical="top" wrapText="1"/>
    </xf>
    <xf numFmtId="0" fontId="82" fillId="4" borderId="42" xfId="0" applyFont="1" applyFill="1" applyBorder="1" applyAlignment="1">
      <alignment/>
    </xf>
    <xf numFmtId="0" fontId="82" fillId="4" borderId="74" xfId="0" applyFont="1" applyFill="1" applyBorder="1" applyAlignment="1">
      <alignment horizontal="left" vertical="top" wrapText="1"/>
    </xf>
    <xf numFmtId="0" fontId="83" fillId="4" borderId="92" xfId="0" applyFont="1" applyFill="1" applyBorder="1" applyAlignment="1">
      <alignment vertical="top" wrapText="1"/>
    </xf>
    <xf numFmtId="0" fontId="0" fillId="0" borderId="42" xfId="0" applyBorder="1" applyAlignment="1">
      <alignment/>
    </xf>
    <xf numFmtId="0" fontId="45" fillId="0" borderId="90" xfId="0" applyFont="1" applyBorder="1" applyAlignment="1">
      <alignment vertical="top" wrapText="1"/>
    </xf>
    <xf numFmtId="0" fontId="82" fillId="0" borderId="0" xfId="0" applyFont="1" applyFill="1" applyBorder="1" applyAlignment="1">
      <alignment horizontal="left" vertical="top" wrapText="1"/>
    </xf>
    <xf numFmtId="0" fontId="45" fillId="0" borderId="90" xfId="0" applyFont="1" applyFill="1" applyBorder="1" applyAlignment="1">
      <alignment wrapText="1"/>
    </xf>
    <xf numFmtId="0" fontId="45" fillId="0" borderId="54" xfId="0" applyFont="1" applyBorder="1" applyAlignment="1">
      <alignment horizontal="justify" vertical="top" wrapText="1"/>
    </xf>
    <xf numFmtId="0" fontId="45" fillId="0" borderId="54" xfId="0" applyNumberFormat="1" applyFont="1" applyBorder="1" applyAlignment="1">
      <alignment horizontal="justify" vertical="top" wrapText="1"/>
    </xf>
    <xf numFmtId="0" fontId="9" fillId="0" borderId="96" xfId="0" applyFont="1" applyBorder="1" applyAlignment="1">
      <alignment vertical="top" wrapText="1"/>
    </xf>
    <xf numFmtId="0" fontId="0" fillId="0" borderId="98" xfId="0" applyBorder="1" applyAlignment="1">
      <alignment/>
    </xf>
    <xf numFmtId="0" fontId="82" fillId="0" borderId="98" xfId="0" applyFont="1" applyBorder="1" applyAlignment="1">
      <alignment/>
    </xf>
    <xf numFmtId="0" fontId="45" fillId="0" borderId="99" xfId="0" applyNumberFormat="1" applyFont="1" applyBorder="1" applyAlignment="1">
      <alignment vertical="top" wrapText="1"/>
    </xf>
    <xf numFmtId="0" fontId="45" fillId="0" borderId="100" xfId="0" applyNumberFormat="1" applyFont="1" applyBorder="1" applyAlignment="1">
      <alignment vertical="top" wrapText="1"/>
    </xf>
    <xf numFmtId="0" fontId="80" fillId="0" borderId="0" xfId="0" applyFont="1" applyBorder="1" applyAlignment="1">
      <alignment horizontal="left" vertical="top" wrapText="1"/>
    </xf>
    <xf numFmtId="0" fontId="45" fillId="0" borderId="90" xfId="0" applyFont="1" applyBorder="1" applyAlignment="1">
      <alignment horizontal="left" wrapText="1"/>
    </xf>
    <xf numFmtId="0" fontId="81" fillId="0" borderId="97" xfId="0" applyFont="1" applyBorder="1" applyAlignment="1">
      <alignment horizontal="left" vertical="top" wrapText="1"/>
    </xf>
    <xf numFmtId="0" fontId="45" fillId="0" borderId="90" xfId="0" applyFont="1" applyBorder="1" applyAlignment="1">
      <alignment horizontal="left" vertical="top" wrapText="1"/>
    </xf>
    <xf numFmtId="0" fontId="82" fillId="0" borderId="0" xfId="0" applyFont="1" applyBorder="1" applyAlignment="1">
      <alignment horizontal="left" vertical="top"/>
    </xf>
    <xf numFmtId="0" fontId="82" fillId="0" borderId="58" xfId="0" applyFont="1" applyBorder="1" applyAlignment="1">
      <alignment horizontal="left" vertical="top"/>
    </xf>
    <xf numFmtId="0" fontId="45" fillId="0" borderId="96" xfId="0" applyNumberFormat="1" applyFont="1" applyBorder="1" applyAlignment="1">
      <alignment vertical="top" wrapText="1"/>
    </xf>
    <xf numFmtId="0" fontId="73" fillId="0" borderId="90" xfId="0" applyFont="1" applyBorder="1" applyAlignment="1">
      <alignment horizontal="left"/>
    </xf>
    <xf numFmtId="0" fontId="9" fillId="0" borderId="16" xfId="0" applyFont="1" applyBorder="1" applyAlignment="1">
      <alignment horizontal="center" wrapText="1"/>
    </xf>
    <xf numFmtId="0" fontId="32" fillId="0" borderId="12" xfId="0" applyNumberFormat="1" applyFont="1" applyFill="1" applyBorder="1" applyAlignment="1" applyProtection="1">
      <alignment horizontal="right" vertical="center"/>
      <protection/>
    </xf>
    <xf numFmtId="0" fontId="45" fillId="0" borderId="101" xfId="0" applyFont="1" applyBorder="1" applyAlignment="1">
      <alignment horizontal="center" vertical="top" wrapText="1"/>
    </xf>
    <xf numFmtId="0" fontId="45" fillId="0" borderId="14" xfId="0" applyFont="1" applyBorder="1" applyAlignment="1">
      <alignment horizontal="center" vertical="top" wrapText="1"/>
    </xf>
    <xf numFmtId="0" fontId="45" fillId="0" borderId="101" xfId="0" applyFont="1" applyBorder="1" applyAlignment="1">
      <alignment horizontal="center" wrapText="1"/>
    </xf>
    <xf numFmtId="0" fontId="73" fillId="0" borderId="14" xfId="0" applyFont="1" applyBorder="1" applyAlignment="1">
      <alignment horizontal="center" vertical="top" wrapText="1"/>
    </xf>
    <xf numFmtId="49" fontId="34" fillId="0" borderId="20" xfId="0" applyNumberFormat="1" applyFont="1" applyBorder="1" applyAlignment="1">
      <alignment horizontal="center" vertical="center" wrapText="1"/>
    </xf>
    <xf numFmtId="0" fontId="9" fillId="0" borderId="16" xfId="0" applyFont="1" applyBorder="1" applyAlignment="1">
      <alignment horizontal="center" vertical="top" wrapText="1"/>
    </xf>
    <xf numFmtId="0" fontId="83" fillId="0" borderId="18" xfId="0" applyFont="1" applyBorder="1" applyAlignment="1">
      <alignment horizontal="center" vertical="top" wrapText="1"/>
    </xf>
    <xf numFmtId="49" fontId="34" fillId="0" borderId="101" xfId="0" applyNumberFormat="1" applyFont="1" applyBorder="1" applyAlignment="1">
      <alignment horizontal="center" vertical="center" wrapText="1"/>
    </xf>
    <xf numFmtId="184" fontId="51" fillId="0" borderId="101" xfId="96" applyNumberFormat="1" applyFont="1" applyBorder="1">
      <alignment vertical="top"/>
      <protection/>
    </xf>
    <xf numFmtId="0" fontId="45" fillId="0" borderId="18" xfId="0" applyFont="1" applyBorder="1" applyAlignment="1">
      <alignment horizontal="center" vertical="top" wrapText="1"/>
    </xf>
    <xf numFmtId="0" fontId="45" fillId="0" borderId="16" xfId="0" applyFont="1" applyBorder="1" applyAlignment="1">
      <alignment horizontal="center" vertical="top" wrapText="1"/>
    </xf>
    <xf numFmtId="184" fontId="52" fillId="0" borderId="101" xfId="96" applyNumberFormat="1" applyFont="1" applyBorder="1">
      <alignment vertical="top"/>
      <protection/>
    </xf>
    <xf numFmtId="0" fontId="36" fillId="0" borderId="20" xfId="0" applyFont="1" applyBorder="1" applyAlignment="1">
      <alignment horizontal="center" vertical="center" wrapText="1"/>
    </xf>
    <xf numFmtId="0" fontId="36" fillId="0" borderId="101" xfId="0" applyFont="1" applyBorder="1" applyAlignment="1">
      <alignment horizontal="center" vertical="center" wrapText="1"/>
    </xf>
    <xf numFmtId="49" fontId="36" fillId="0" borderId="101" xfId="0" applyNumberFormat="1" applyFont="1" applyBorder="1" applyAlignment="1">
      <alignment horizontal="center" vertical="center" wrapText="1"/>
    </xf>
    <xf numFmtId="0" fontId="9" fillId="0" borderId="16" xfId="0" applyFont="1" applyBorder="1" applyAlignment="1">
      <alignment horizontal="center"/>
    </xf>
    <xf numFmtId="0" fontId="9" fillId="0" borderId="16" xfId="0" applyFont="1" applyFill="1" applyBorder="1" applyAlignment="1">
      <alignment horizontal="center" vertical="top" wrapText="1"/>
    </xf>
    <xf numFmtId="184" fontId="86" fillId="0" borderId="16" xfId="96" applyNumberFormat="1" applyFont="1" applyBorder="1" applyAlignment="1">
      <alignment vertical="center"/>
      <protection/>
    </xf>
    <xf numFmtId="184" fontId="86" fillId="0" borderId="101" xfId="96" applyNumberFormat="1" applyFont="1" applyBorder="1">
      <alignment vertical="top"/>
      <protection/>
    </xf>
    <xf numFmtId="184" fontId="86" fillId="0" borderId="101" xfId="96" applyNumberFormat="1" applyFont="1" applyBorder="1" applyAlignment="1">
      <alignment vertical="center"/>
      <protection/>
    </xf>
    <xf numFmtId="184" fontId="86" fillId="0" borderId="16" xfId="96" applyNumberFormat="1" applyFont="1" applyBorder="1">
      <alignment vertical="top"/>
      <protection/>
    </xf>
    <xf numFmtId="184" fontId="72" fillId="0" borderId="101" xfId="96" applyNumberFormat="1" applyFont="1" applyBorder="1">
      <alignment vertical="top"/>
      <protection/>
    </xf>
    <xf numFmtId="184" fontId="72" fillId="0" borderId="16" xfId="96" applyNumberFormat="1" applyFont="1" applyBorder="1">
      <alignment vertical="top"/>
      <protection/>
    </xf>
    <xf numFmtId="184" fontId="72" fillId="0" borderId="20" xfId="96" applyNumberFormat="1" applyFont="1" applyBorder="1">
      <alignment vertical="top"/>
      <protection/>
    </xf>
    <xf numFmtId="184" fontId="86" fillId="0" borderId="20" xfId="96" applyNumberFormat="1" applyFont="1" applyBorder="1" applyAlignment="1">
      <alignment vertical="center"/>
      <protection/>
    </xf>
    <xf numFmtId="184" fontId="9" fillId="0" borderId="16" xfId="0" applyNumberFormat="1" applyFont="1" applyFill="1" applyBorder="1" applyAlignment="1" applyProtection="1">
      <alignment vertical="top"/>
      <protection/>
    </xf>
    <xf numFmtId="184" fontId="86" fillId="0" borderId="16" xfId="0" applyNumberFormat="1" applyFont="1" applyBorder="1" applyAlignment="1">
      <alignment vertical="justify"/>
    </xf>
    <xf numFmtId="0" fontId="9" fillId="0" borderId="16" xfId="0" applyFont="1" applyBorder="1" applyAlignment="1">
      <alignment horizontal="justify" vertical="center" wrapText="1"/>
    </xf>
    <xf numFmtId="0" fontId="34" fillId="0" borderId="16" xfId="0" applyNumberFormat="1" applyFont="1" applyFill="1" applyBorder="1" applyAlignment="1" applyProtection="1">
      <alignment vertical="center" wrapText="1"/>
      <protection/>
    </xf>
    <xf numFmtId="3" fontId="34" fillId="0" borderId="102" xfId="0" applyNumberFormat="1" applyFont="1" applyFill="1" applyBorder="1" applyAlignment="1" applyProtection="1">
      <alignment vertical="center" wrapText="1"/>
      <protection/>
    </xf>
    <xf numFmtId="3" fontId="50" fillId="0" borderId="16" xfId="0" applyNumberFormat="1" applyFont="1" applyBorder="1" applyAlignment="1">
      <alignment vertical="center" wrapText="1"/>
    </xf>
    <xf numFmtId="0" fontId="36" fillId="0" borderId="19" xfId="0" applyNumberFormat="1" applyFont="1" applyFill="1" applyBorder="1" applyAlignment="1" applyProtection="1">
      <alignment vertical="center" wrapText="1"/>
      <protection/>
    </xf>
    <xf numFmtId="3" fontId="36" fillId="0" borderId="102" xfId="0" applyNumberFormat="1" applyFont="1" applyFill="1" applyBorder="1" applyAlignment="1" applyProtection="1">
      <alignment vertical="center" wrapText="1"/>
      <protection/>
    </xf>
    <xf numFmtId="3" fontId="43" fillId="0" borderId="16" xfId="0" applyNumberFormat="1" applyFont="1" applyBorder="1" applyAlignment="1">
      <alignment vertical="center" wrapText="1"/>
    </xf>
    <xf numFmtId="0" fontId="36" fillId="0" borderId="19" xfId="0" applyFont="1" applyBorder="1" applyAlignment="1">
      <alignment vertical="top" wrapText="1"/>
    </xf>
    <xf numFmtId="0" fontId="36" fillId="0" borderId="89" xfId="0" applyFont="1" applyBorder="1" applyAlignment="1">
      <alignment horizontal="center" vertical="top" wrapText="1"/>
    </xf>
    <xf numFmtId="3" fontId="36" fillId="0" borderId="16" xfId="0" applyNumberFormat="1" applyFont="1" applyFill="1" applyBorder="1" applyAlignment="1" applyProtection="1">
      <alignment vertical="center" wrapText="1"/>
      <protection/>
    </xf>
    <xf numFmtId="0" fontId="36" fillId="0" borderId="89" xfId="0" applyFont="1" applyBorder="1" applyAlignment="1">
      <alignment horizontal="left" vertical="top" wrapText="1"/>
    </xf>
    <xf numFmtId="0" fontId="36" fillId="0" borderId="16" xfId="0" applyFont="1" applyBorder="1" applyAlignment="1">
      <alignment vertical="top" wrapText="1"/>
    </xf>
    <xf numFmtId="0" fontId="36" fillId="0" borderId="103" xfId="0" applyFont="1" applyBorder="1" applyAlignment="1">
      <alignment horizontal="left" vertical="top" wrapText="1"/>
    </xf>
    <xf numFmtId="3" fontId="36" fillId="0" borderId="104" xfId="0" applyNumberFormat="1" applyFont="1" applyFill="1" applyBorder="1" applyAlignment="1" applyProtection="1">
      <alignment vertical="center" wrapText="1"/>
      <protection/>
    </xf>
    <xf numFmtId="3" fontId="36" fillId="0" borderId="20" xfId="0" applyNumberFormat="1" applyFont="1" applyFill="1" applyBorder="1" applyAlignment="1" applyProtection="1">
      <alignment vertical="center" wrapText="1"/>
      <protection/>
    </xf>
    <xf numFmtId="0" fontId="36" fillId="0" borderId="99" xfId="0" applyFont="1" applyBorder="1" applyAlignment="1">
      <alignment horizontal="left" vertical="top" wrapText="1"/>
    </xf>
    <xf numFmtId="0" fontId="36" fillId="0" borderId="16" xfId="0" applyFont="1" applyBorder="1" applyAlignment="1">
      <alignment horizontal="left" vertical="top" wrapText="1"/>
    </xf>
    <xf numFmtId="3" fontId="5" fillId="0" borderId="16" xfId="0" applyNumberFormat="1" applyFont="1" applyFill="1" applyBorder="1" applyAlignment="1" applyProtection="1">
      <alignment horizontal="right" vertical="center" wrapText="1"/>
      <protection/>
    </xf>
    <xf numFmtId="3" fontId="51" fillId="0" borderId="16" xfId="0" applyNumberFormat="1" applyFont="1" applyBorder="1" applyAlignment="1">
      <alignment vertical="center" wrapText="1"/>
    </xf>
    <xf numFmtId="0" fontId="36" fillId="0" borderId="19" xfId="0" applyNumberFormat="1" applyFont="1" applyFill="1" applyBorder="1" applyAlignment="1" applyProtection="1">
      <alignment horizontal="center" vertical="center" wrapText="1"/>
      <protection/>
    </xf>
    <xf numFmtId="3" fontId="36" fillId="0" borderId="16" xfId="0" applyNumberFormat="1" applyFont="1" applyFill="1" applyBorder="1" applyAlignment="1" applyProtection="1">
      <alignment horizontal="right" vertical="center" wrapText="1"/>
      <protection/>
    </xf>
    <xf numFmtId="0" fontId="36" fillId="0" borderId="19" xfId="0" applyFont="1" applyFill="1" applyBorder="1" applyAlignment="1">
      <alignment horizontal="right" vertical="top" wrapText="1"/>
    </xf>
    <xf numFmtId="0" fontId="36" fillId="0" borderId="89" xfId="0" applyFont="1" applyFill="1" applyBorder="1" applyAlignment="1">
      <alignment horizontal="left" vertical="top" wrapText="1"/>
    </xf>
    <xf numFmtId="0" fontId="36" fillId="0" borderId="105" xfId="0" applyFont="1" applyFill="1" applyBorder="1" applyAlignment="1">
      <alignment horizontal="right" vertical="top" wrapText="1"/>
    </xf>
    <xf numFmtId="0" fontId="36" fillId="0" borderId="16" xfId="0" applyFont="1" applyFill="1" applyBorder="1" applyAlignment="1">
      <alignment horizontal="left" vertical="top" wrapText="1"/>
    </xf>
    <xf numFmtId="0" fontId="36" fillId="0" borderId="16" xfId="0" applyFont="1" applyFill="1" applyBorder="1" applyAlignment="1">
      <alignment horizontal="right" vertical="top" wrapText="1"/>
    </xf>
    <xf numFmtId="0" fontId="36" fillId="0" borderId="104" xfId="0" applyFont="1" applyFill="1" applyBorder="1" applyAlignment="1">
      <alignment horizontal="left" vertical="top" wrapText="1"/>
    </xf>
    <xf numFmtId="3" fontId="54" fillId="0" borderId="16" xfId="0" applyNumberFormat="1" applyFont="1" applyBorder="1" applyAlignment="1">
      <alignment vertical="center" wrapText="1"/>
    </xf>
    <xf numFmtId="0" fontId="36" fillId="0" borderId="16" xfId="0" applyFont="1" applyBorder="1" applyAlignment="1">
      <alignment horizontal="center" vertical="top" wrapText="1"/>
    </xf>
    <xf numFmtId="0" fontId="36" fillId="0" borderId="102" xfId="0" applyFont="1" applyBorder="1" applyAlignment="1">
      <alignment vertical="top" wrapText="1"/>
    </xf>
    <xf numFmtId="0" fontId="36" fillId="0" borderId="101" xfId="0" applyNumberFormat="1" applyFont="1" applyFill="1" applyBorder="1" applyAlignment="1" applyProtection="1">
      <alignment horizontal="center" vertical="center" wrapText="1"/>
      <protection/>
    </xf>
    <xf numFmtId="0" fontId="32" fillId="0" borderId="54" xfId="0" applyFont="1" applyFill="1" applyBorder="1" applyAlignment="1">
      <alignment horizontal="left" vertical="top" wrapText="1"/>
    </xf>
    <xf numFmtId="3" fontId="43" fillId="0" borderId="16" xfId="0" applyNumberFormat="1" applyFont="1" applyFill="1" applyBorder="1" applyAlignment="1">
      <alignment vertical="center" wrapText="1"/>
    </xf>
    <xf numFmtId="0" fontId="36" fillId="0" borderId="86" xfId="0" applyFont="1" applyBorder="1" applyAlignment="1">
      <alignment horizontal="center" vertical="top" wrapText="1"/>
    </xf>
    <xf numFmtId="0" fontId="36" fillId="0" borderId="13" xfId="0" applyFont="1" applyBorder="1" applyAlignment="1">
      <alignment horizontal="center" vertical="top" wrapText="1"/>
    </xf>
    <xf numFmtId="0" fontId="36" fillId="0" borderId="96" xfId="0" applyFont="1" applyBorder="1" applyAlignment="1">
      <alignment horizontal="left" vertical="top" wrapText="1"/>
    </xf>
    <xf numFmtId="0" fontId="36" fillId="0" borderId="106" xfId="0" applyFont="1" applyBorder="1" applyAlignment="1">
      <alignment horizontal="center" vertical="top" wrapText="1"/>
    </xf>
    <xf numFmtId="0" fontId="36" fillId="0" borderId="0" xfId="0" applyFont="1" applyBorder="1" applyAlignment="1">
      <alignment horizontal="left" vertical="top" wrapText="1"/>
    </xf>
    <xf numFmtId="0" fontId="36" fillId="0" borderId="42" xfId="0" applyFont="1" applyFill="1" applyBorder="1" applyAlignment="1">
      <alignment horizontal="center" vertical="top" wrapText="1"/>
    </xf>
    <xf numFmtId="0" fontId="36" fillId="0" borderId="54" xfId="0" applyFont="1" applyFill="1" applyBorder="1" applyAlignment="1">
      <alignment horizontal="left" vertical="top" wrapText="1"/>
    </xf>
    <xf numFmtId="3" fontId="0" fillId="0" borderId="16" xfId="0" applyNumberFormat="1" applyFont="1" applyFill="1" applyBorder="1" applyAlignment="1" applyProtection="1">
      <alignment horizontal="right" vertical="center" wrapText="1"/>
      <protection/>
    </xf>
    <xf numFmtId="3" fontId="0" fillId="0" borderId="0" xfId="0" applyNumberFormat="1" applyAlignment="1">
      <alignment/>
    </xf>
    <xf numFmtId="0" fontId="87" fillId="4" borderId="106" xfId="0" applyFont="1" applyFill="1" applyBorder="1" applyAlignment="1">
      <alignment/>
    </xf>
    <xf numFmtId="0" fontId="87" fillId="4" borderId="98" xfId="0" applyFont="1" applyFill="1" applyBorder="1" applyAlignment="1">
      <alignment/>
    </xf>
    <xf numFmtId="0" fontId="87" fillId="4" borderId="97" xfId="0" applyFont="1" applyFill="1" applyBorder="1" applyAlignment="1">
      <alignment/>
    </xf>
    <xf numFmtId="0" fontId="87" fillId="4" borderId="77" xfId="0" applyFont="1" applyFill="1" applyBorder="1" applyAlignment="1">
      <alignment/>
    </xf>
    <xf numFmtId="184" fontId="86" fillId="4" borderId="19" xfId="96" applyNumberFormat="1" applyFont="1" applyFill="1" applyBorder="1" applyAlignment="1">
      <alignment vertical="center"/>
      <protection/>
    </xf>
    <xf numFmtId="0" fontId="88" fillId="4" borderId="58" xfId="0" applyFont="1" applyFill="1" applyBorder="1" applyAlignment="1">
      <alignment/>
    </xf>
    <xf numFmtId="0" fontId="45" fillId="0" borderId="42" xfId="0" applyFont="1" applyBorder="1" applyAlignment="1">
      <alignment/>
    </xf>
    <xf numFmtId="0" fontId="45" fillId="0" borderId="59" xfId="0" applyFont="1" applyBorder="1" applyAlignment="1">
      <alignment/>
    </xf>
    <xf numFmtId="0" fontId="87" fillId="4" borderId="42" xfId="0" applyFont="1" applyFill="1" applyBorder="1" applyAlignment="1">
      <alignment/>
    </xf>
    <xf numFmtId="0" fontId="88" fillId="4" borderId="107" xfId="0" applyFont="1" applyFill="1" applyBorder="1" applyAlignment="1">
      <alignment/>
    </xf>
    <xf numFmtId="0" fontId="45" fillId="0" borderId="67" xfId="0" applyFont="1" applyBorder="1" applyAlignment="1">
      <alignment/>
    </xf>
    <xf numFmtId="0" fontId="45" fillId="0" borderId="0" xfId="0" applyFont="1" applyAlignment="1">
      <alignment/>
    </xf>
    <xf numFmtId="0" fontId="87" fillId="4" borderId="33" xfId="0" applyFont="1" applyFill="1" applyBorder="1" applyAlignment="1">
      <alignment/>
    </xf>
    <xf numFmtId="0" fontId="87" fillId="4" borderId="59" xfId="0" applyFont="1" applyFill="1" applyBorder="1" applyAlignment="1">
      <alignment/>
    </xf>
    <xf numFmtId="0" fontId="87" fillId="4" borderId="54" xfId="0" applyFont="1" applyFill="1" applyBorder="1" applyAlignment="1">
      <alignment/>
    </xf>
    <xf numFmtId="0" fontId="88" fillId="4" borderId="106" xfId="0" applyFont="1" applyFill="1" applyBorder="1" applyAlignment="1">
      <alignment/>
    </xf>
    <xf numFmtId="0" fontId="88" fillId="4" borderId="86" xfId="0" applyFont="1" applyFill="1" applyBorder="1" applyAlignment="1">
      <alignment/>
    </xf>
    <xf numFmtId="0" fontId="87" fillId="4" borderId="67" xfId="0" applyFont="1" applyFill="1" applyBorder="1" applyAlignment="1">
      <alignment/>
    </xf>
    <xf numFmtId="0" fontId="87" fillId="4" borderId="99" xfId="0" applyFont="1" applyFill="1" applyBorder="1" applyAlignment="1">
      <alignment/>
    </xf>
    <xf numFmtId="0" fontId="45" fillId="0" borderId="0" xfId="0" applyFont="1" applyFill="1" applyBorder="1" applyAlignment="1">
      <alignment/>
    </xf>
    <xf numFmtId="0" fontId="89" fillId="4" borderId="107" xfId="0" applyFont="1" applyFill="1" applyBorder="1" applyAlignment="1">
      <alignment/>
    </xf>
    <xf numFmtId="0" fontId="90" fillId="4" borderId="59" xfId="0" applyFont="1" applyFill="1" applyBorder="1" applyAlignment="1">
      <alignment/>
    </xf>
    <xf numFmtId="0" fontId="90" fillId="4" borderId="42" xfId="0" applyFont="1" applyFill="1" applyBorder="1" applyAlignment="1">
      <alignment/>
    </xf>
    <xf numFmtId="0" fontId="90" fillId="0" borderId="54" xfId="0" applyFont="1" applyBorder="1" applyAlignment="1">
      <alignment/>
    </xf>
    <xf numFmtId="0" fontId="45" fillId="0" borderId="98" xfId="0" applyFont="1" applyBorder="1" applyAlignment="1">
      <alignment/>
    </xf>
    <xf numFmtId="0" fontId="45" fillId="0" borderId="97" xfId="0" applyFont="1" applyBorder="1" applyAlignment="1">
      <alignment/>
    </xf>
    <xf numFmtId="0" fontId="45" fillId="0" borderId="33" xfId="0" applyFont="1" applyBorder="1" applyAlignment="1">
      <alignment/>
    </xf>
    <xf numFmtId="0" fontId="45" fillId="0" borderId="74" xfId="0" applyFont="1" applyBorder="1" applyAlignment="1">
      <alignment/>
    </xf>
    <xf numFmtId="0" fontId="87" fillId="4" borderId="0" xfId="0" applyFont="1" applyFill="1" applyBorder="1" applyAlignment="1">
      <alignment/>
    </xf>
    <xf numFmtId="0" fontId="87" fillId="4" borderId="96" xfId="0" applyFont="1" applyFill="1" applyBorder="1" applyAlignment="1">
      <alignment/>
    </xf>
    <xf numFmtId="0" fontId="87" fillId="4" borderId="58" xfId="0" applyFont="1" applyFill="1" applyBorder="1" applyAlignment="1">
      <alignment/>
    </xf>
    <xf numFmtId="0" fontId="45" fillId="4" borderId="67" xfId="0" applyFont="1" applyFill="1" applyBorder="1" applyAlignment="1">
      <alignment/>
    </xf>
    <xf numFmtId="0" fontId="45" fillId="4" borderId="0" xfId="0" applyFont="1" applyFill="1" applyAlignment="1">
      <alignment/>
    </xf>
    <xf numFmtId="0" fontId="90" fillId="27" borderId="58" xfId="0" applyFont="1" applyFill="1" applyBorder="1" applyAlignment="1">
      <alignment/>
    </xf>
    <xf numFmtId="0" fontId="90" fillId="27" borderId="42" xfId="0" applyFont="1" applyFill="1" applyBorder="1" applyAlignment="1">
      <alignment/>
    </xf>
    <xf numFmtId="0" fontId="90" fillId="27" borderId="59" xfId="0" applyFont="1" applyFill="1" applyBorder="1" applyAlignment="1">
      <alignment/>
    </xf>
    <xf numFmtId="0" fontId="90" fillId="27" borderId="54" xfId="0" applyFont="1" applyFill="1" applyBorder="1" applyAlignment="1">
      <alignment/>
    </xf>
    <xf numFmtId="184" fontId="86" fillId="27" borderId="19" xfId="96" applyNumberFormat="1" applyFont="1" applyFill="1" applyBorder="1" applyAlignment="1">
      <alignment vertical="center"/>
      <protection/>
    </xf>
    <xf numFmtId="184" fontId="0" fillId="0" borderId="0" xfId="0" applyNumberFormat="1" applyAlignment="1">
      <alignment/>
    </xf>
    <xf numFmtId="0" fontId="90" fillId="4" borderId="58" xfId="0" applyFont="1" applyFill="1" applyBorder="1" applyAlignment="1">
      <alignment/>
    </xf>
    <xf numFmtId="184" fontId="52" fillId="0" borderId="14" xfId="96" applyNumberFormat="1" applyFont="1" applyBorder="1">
      <alignment vertical="top"/>
      <protection/>
    </xf>
    <xf numFmtId="184" fontId="91" fillId="0" borderId="18" xfId="96" applyNumberFormat="1" applyFont="1" applyBorder="1" applyAlignment="1">
      <alignment vertical="top" wrapText="1"/>
      <protection/>
    </xf>
    <xf numFmtId="0" fontId="24" fillId="0" borderId="13" xfId="0" applyFont="1" applyBorder="1" applyAlignment="1">
      <alignment horizontal="center" vertical="top" wrapText="1"/>
    </xf>
    <xf numFmtId="0" fontId="24" fillId="0" borderId="14" xfId="0" applyFont="1" applyBorder="1" applyAlignment="1">
      <alignment horizontal="center" vertical="top" wrapText="1"/>
    </xf>
    <xf numFmtId="0" fontId="24" fillId="0" borderId="15" xfId="0" applyFont="1" applyBorder="1" applyAlignment="1">
      <alignment horizontal="center" vertical="top" wrapText="1"/>
    </xf>
    <xf numFmtId="0" fontId="32" fillId="0" borderId="16" xfId="0" applyFont="1" applyBorder="1" applyAlignment="1">
      <alignment wrapText="1"/>
    </xf>
    <xf numFmtId="0" fontId="92" fillId="0" borderId="16" xfId="0" applyFont="1" applyBorder="1" applyAlignment="1">
      <alignment wrapText="1"/>
    </xf>
    <xf numFmtId="1" fontId="35" fillId="26" borderId="16" xfId="0" applyNumberFormat="1" applyFont="1" applyFill="1" applyBorder="1" applyAlignment="1">
      <alignment horizontal="center" wrapText="1"/>
    </xf>
    <xf numFmtId="1" fontId="92" fillId="0" borderId="18" xfId="0" applyNumberFormat="1" applyFont="1" applyBorder="1" applyAlignment="1">
      <alignment horizontal="center"/>
    </xf>
    <xf numFmtId="1" fontId="92" fillId="0" borderId="18" xfId="0" applyNumberFormat="1" applyFont="1" applyBorder="1" applyAlignment="1">
      <alignment/>
    </xf>
    <xf numFmtId="1" fontId="92" fillId="0" borderId="16" xfId="0" applyNumberFormat="1" applyFont="1" applyBorder="1" applyAlignment="1">
      <alignment/>
    </xf>
    <xf numFmtId="0" fontId="92" fillId="0" borderId="16" xfId="0" applyFont="1" applyBorder="1" applyAlignment="1">
      <alignment/>
    </xf>
    <xf numFmtId="1" fontId="35" fillId="26" borderId="20" xfId="0" applyNumberFormat="1" applyFont="1" applyFill="1" applyBorder="1" applyAlignment="1">
      <alignment horizontal="center" wrapText="1"/>
    </xf>
    <xf numFmtId="1" fontId="92" fillId="0" borderId="14" xfId="0" applyNumberFormat="1" applyFont="1" applyBorder="1" applyAlignment="1">
      <alignment horizontal="center"/>
    </xf>
    <xf numFmtId="1" fontId="92" fillId="0" borderId="14" xfId="0" applyNumberFormat="1" applyFont="1" applyBorder="1" applyAlignment="1">
      <alignment/>
    </xf>
    <xf numFmtId="1" fontId="92" fillId="0" borderId="101" xfId="0" applyNumberFormat="1" applyFont="1" applyBorder="1" applyAlignment="1">
      <alignment/>
    </xf>
    <xf numFmtId="0" fontId="92" fillId="0" borderId="101" xfId="0" applyFont="1" applyBorder="1" applyAlignment="1">
      <alignment/>
    </xf>
    <xf numFmtId="1" fontId="92" fillId="0" borderId="18" xfId="0" applyNumberFormat="1" applyFont="1" applyBorder="1" applyAlignment="1">
      <alignment horizontal="center" wrapText="1"/>
    </xf>
    <xf numFmtId="1" fontId="92" fillId="0" borderId="18" xfId="0" applyNumberFormat="1" applyFont="1" applyBorder="1" applyAlignment="1">
      <alignment wrapText="1"/>
    </xf>
    <xf numFmtId="0" fontId="35" fillId="27" borderId="16" xfId="0" applyFont="1" applyFill="1" applyBorder="1" applyAlignment="1">
      <alignment vertical="center" wrapText="1"/>
    </xf>
    <xf numFmtId="2" fontId="35" fillId="27" borderId="16" xfId="0" applyNumberFormat="1" applyFont="1" applyFill="1" applyBorder="1" applyAlignment="1">
      <alignment horizontal="center" wrapText="1"/>
    </xf>
    <xf numFmtId="2" fontId="35" fillId="27" borderId="16" xfId="0" applyNumberFormat="1" applyFont="1" applyFill="1" applyBorder="1" applyAlignment="1">
      <alignment wrapText="1"/>
    </xf>
    <xf numFmtId="0" fontId="8" fillId="0" borderId="16"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4" fillId="0" borderId="101" xfId="0" applyNumberFormat="1" applyFont="1" applyFill="1" applyBorder="1" applyAlignment="1" applyProtection="1">
      <alignment horizontal="center" vertical="center" wrapText="1"/>
      <protection/>
    </xf>
    <xf numFmtId="0" fontId="0" fillId="0" borderId="0" xfId="0" applyAlignment="1">
      <alignment horizontal="center"/>
    </xf>
    <xf numFmtId="0" fontId="79" fillId="0" borderId="0" xfId="0" applyFont="1" applyAlignment="1">
      <alignment horizontal="center" wrapText="1"/>
    </xf>
    <xf numFmtId="0" fontId="79" fillId="0" borderId="0" xfId="0" applyFont="1" applyAlignment="1">
      <alignment horizontal="center"/>
    </xf>
    <xf numFmtId="0" fontId="36" fillId="0" borderId="0" xfId="0" applyNumberFormat="1" applyFont="1" applyFill="1" applyAlignment="1" applyProtection="1">
      <alignment horizontal="center" vertical="center" wrapText="1"/>
      <protection/>
    </xf>
    <xf numFmtId="0" fontId="77" fillId="0" borderId="0" xfId="0" applyFont="1" applyAlignment="1">
      <alignment horizontal="center" wrapText="1"/>
    </xf>
    <xf numFmtId="0" fontId="24" fillId="0" borderId="16" xfId="0" applyNumberFormat="1" applyFont="1" applyFill="1" applyBorder="1" applyAlignment="1" applyProtection="1">
      <alignment horizontal="center" vertical="center" wrapText="1"/>
      <protection/>
    </xf>
    <xf numFmtId="0" fontId="35" fillId="0" borderId="0" xfId="0" applyNumberFormat="1" applyFont="1" applyFill="1" applyAlignment="1" applyProtection="1">
      <alignment horizontal="center" vertical="center"/>
      <protection/>
    </xf>
    <xf numFmtId="0" fontId="35" fillId="0" borderId="0" xfId="0" applyFont="1" applyFill="1" applyAlignment="1">
      <alignment horizontal="center" vertical="center"/>
    </xf>
    <xf numFmtId="0" fontId="4" fillId="0" borderId="0" xfId="0" applyNumberFormat="1" applyFont="1" applyFill="1" applyAlignment="1" applyProtection="1">
      <alignment horizontal="right" vertical="center"/>
      <protection/>
    </xf>
    <xf numFmtId="0" fontId="32" fillId="0" borderId="0" xfId="0" applyNumberFormat="1" applyFont="1" applyFill="1" applyAlignment="1" applyProtection="1">
      <alignment horizontal="left" vertical="top"/>
      <protection/>
    </xf>
    <xf numFmtId="0" fontId="49" fillId="0" borderId="0"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4" fillId="0" borderId="98" xfId="0" applyNumberFormat="1" applyFont="1" applyFill="1" applyBorder="1" applyAlignment="1" applyProtection="1">
      <alignment horizontal="center" vertical="center" wrapText="1"/>
      <protection/>
    </xf>
    <xf numFmtId="0" fontId="4" fillId="0" borderId="67" xfId="0" applyNumberFormat="1" applyFont="1" applyFill="1" applyBorder="1" applyAlignment="1" applyProtection="1">
      <alignment horizontal="center" vertical="center" wrapText="1"/>
      <protection/>
    </xf>
    <xf numFmtId="0" fontId="4" fillId="0" borderId="108" xfId="0" applyNumberFormat="1" applyFont="1" applyFill="1" applyBorder="1" applyAlignment="1" applyProtection="1">
      <alignment horizontal="center" vertical="center" wrapText="1"/>
      <protection/>
    </xf>
    <xf numFmtId="0" fontId="4" fillId="0" borderId="89" xfId="0" applyNumberFormat="1" applyFont="1" applyFill="1" applyBorder="1" applyAlignment="1" applyProtection="1">
      <alignment horizontal="center" vertical="center" wrapText="1"/>
      <protection/>
    </xf>
    <xf numFmtId="0" fontId="4" fillId="0" borderId="96"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32" fillId="0" borderId="16" xfId="0" applyNumberFormat="1" applyFont="1" applyFill="1" applyBorder="1" applyAlignment="1" applyProtection="1">
      <alignment horizontal="center" vertical="center" wrapText="1"/>
      <protection/>
    </xf>
    <xf numFmtId="0" fontId="82" fillId="0" borderId="97" xfId="0" applyFont="1" applyBorder="1" applyAlignment="1">
      <alignment horizontal="left" vertical="top" wrapText="1"/>
    </xf>
    <xf numFmtId="0" fontId="82" fillId="0" borderId="74" xfId="0" applyFont="1" applyBorder="1" applyAlignment="1">
      <alignment horizontal="left" vertical="top" wrapText="1"/>
    </xf>
    <xf numFmtId="0" fontId="4" fillId="0" borderId="20" xfId="0" applyNumberFormat="1" applyFont="1" applyFill="1" applyBorder="1" applyAlignment="1" applyProtection="1">
      <alignment horizontal="center" vertical="center" wrapText="1"/>
      <protection/>
    </xf>
    <xf numFmtId="0" fontId="37" fillId="0" borderId="19" xfId="0" applyNumberFormat="1" applyFont="1" applyFill="1" applyBorder="1" applyAlignment="1" applyProtection="1">
      <alignment horizontal="center" vertical="center" wrapText="1"/>
      <protection/>
    </xf>
    <xf numFmtId="0" fontId="37" fillId="0" borderId="2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wrapText="1"/>
      <protection/>
    </xf>
    <xf numFmtId="0" fontId="9" fillId="0" borderId="0" xfId="0" applyNumberFormat="1" applyFont="1" applyFill="1" applyAlignment="1" applyProtection="1">
      <alignment horizontal="center" vertical="center" wrapText="1"/>
      <protection/>
    </xf>
    <xf numFmtId="0" fontId="37" fillId="0" borderId="101" xfId="0" applyNumberFormat="1" applyFont="1" applyFill="1" applyBorder="1" applyAlignment="1" applyProtection="1">
      <alignment horizontal="center" vertical="center" wrapText="1"/>
      <protection/>
    </xf>
    <xf numFmtId="0" fontId="32" fillId="0" borderId="73" xfId="0" applyNumberFormat="1" applyFont="1" applyFill="1" applyBorder="1" applyAlignment="1" applyProtection="1">
      <alignment horizontal="center" vertical="center" wrapText="1"/>
      <protection/>
    </xf>
    <xf numFmtId="0" fontId="32" fillId="0" borderId="102" xfId="0" applyNumberFormat="1" applyFont="1" applyFill="1" applyBorder="1" applyAlignment="1" applyProtection="1">
      <alignment horizontal="center" vertical="center" wrapText="1"/>
      <protection/>
    </xf>
    <xf numFmtId="0" fontId="32" fillId="0" borderId="18" xfId="0" applyNumberFormat="1" applyFont="1" applyFill="1" applyBorder="1" applyAlignment="1" applyProtection="1">
      <alignment horizontal="center" vertical="center" wrapText="1"/>
      <protection/>
    </xf>
    <xf numFmtId="0" fontId="24" fillId="0" borderId="19" xfId="0" applyFont="1" applyBorder="1" applyAlignment="1">
      <alignment horizontal="center" vertical="top" wrapText="1"/>
    </xf>
    <xf numFmtId="0" fontId="24" fillId="0" borderId="101" xfId="0" applyFont="1" applyBorder="1" applyAlignment="1">
      <alignment horizontal="center" vertical="top" wrapText="1"/>
    </xf>
    <xf numFmtId="0" fontId="24" fillId="0" borderId="20" xfId="0" applyFont="1" applyBorder="1" applyAlignment="1">
      <alignment horizontal="center" vertical="top" wrapText="1"/>
    </xf>
    <xf numFmtId="0" fontId="61" fillId="0" borderId="19" xfId="0" applyFont="1" applyBorder="1" applyAlignment="1">
      <alignment horizontal="center" vertical="center" wrapText="1"/>
    </xf>
    <xf numFmtId="0" fontId="61" fillId="0" borderId="101" xfId="0" applyFont="1" applyBorder="1" applyAlignment="1">
      <alignment horizontal="center" vertical="center" wrapText="1"/>
    </xf>
    <xf numFmtId="0" fontId="61" fillId="0" borderId="20" xfId="0" applyFont="1" applyBorder="1" applyAlignment="1">
      <alignment horizontal="center" vertical="center" wrapText="1"/>
    </xf>
    <xf numFmtId="0" fontId="59" fillId="0" borderId="0" xfId="0" applyFont="1" applyAlignment="1">
      <alignment horizontal="center" vertical="center" wrapText="1"/>
    </xf>
    <xf numFmtId="0" fontId="24" fillId="26" borderId="13" xfId="0" applyFont="1" applyFill="1" applyBorder="1" applyAlignment="1">
      <alignment horizontal="center" vertical="center" wrapText="1"/>
    </xf>
    <xf numFmtId="0" fontId="24" fillId="26" borderId="89" xfId="0" applyFont="1" applyFill="1" applyBorder="1" applyAlignment="1">
      <alignment horizontal="center" vertical="center" wrapText="1"/>
    </xf>
    <xf numFmtId="0" fontId="24" fillId="26" borderId="15" xfId="0" applyFont="1" applyFill="1" applyBorder="1" applyAlignment="1">
      <alignment horizontal="center" vertical="center" wrapText="1"/>
    </xf>
    <xf numFmtId="0" fontId="24" fillId="26" borderId="104" xfId="0" applyFont="1" applyFill="1" applyBorder="1" applyAlignment="1">
      <alignment horizontal="center" vertical="center" wrapText="1"/>
    </xf>
    <xf numFmtId="0" fontId="24" fillId="0" borderId="13" xfId="0" applyFont="1" applyBorder="1" applyAlignment="1">
      <alignment horizontal="center" vertical="top" wrapText="1"/>
    </xf>
    <xf numFmtId="0" fontId="24" fillId="0" borderId="14" xfId="0" applyFont="1" applyBorder="1" applyAlignment="1">
      <alignment horizontal="center" vertical="top" wrapText="1"/>
    </xf>
    <xf numFmtId="0" fontId="24" fillId="0" borderId="15" xfId="0" applyFont="1" applyBorder="1" applyAlignment="1">
      <alignment horizontal="center" vertical="top" wrapText="1"/>
    </xf>
    <xf numFmtId="0" fontId="24" fillId="26" borderId="18" xfId="0" applyFont="1" applyFill="1" applyBorder="1" applyAlignment="1">
      <alignment horizontal="center" vertical="center" wrapText="1"/>
    </xf>
    <xf numFmtId="0" fontId="24" fillId="26" borderId="73" xfId="0" applyFont="1" applyFill="1" applyBorder="1" applyAlignment="1">
      <alignment horizontal="center" vertical="center" wrapText="1"/>
    </xf>
    <xf numFmtId="0" fontId="24" fillId="26" borderId="102" xfId="0" applyFont="1" applyFill="1" applyBorder="1" applyAlignment="1">
      <alignment horizontal="center" vertical="center" wrapText="1"/>
    </xf>
    <xf numFmtId="0" fontId="24" fillId="26" borderId="16" xfId="0" applyFont="1" applyFill="1" applyBorder="1" applyAlignment="1">
      <alignment horizontal="left" vertical="center" wrapText="1"/>
    </xf>
    <xf numFmtId="0" fontId="24" fillId="26" borderId="16" xfId="0" applyFont="1" applyFill="1" applyBorder="1" applyAlignment="1">
      <alignment horizontal="center" vertical="center" wrapText="1"/>
    </xf>
    <xf numFmtId="0" fontId="0" fillId="0" borderId="0" xfId="0" applyFont="1" applyAlignment="1">
      <alignment horizontal="left" vertical="center" wrapText="1"/>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Normal_Доходи" xfId="52"/>
    <cellStyle name="Акцент1" xfId="53"/>
    <cellStyle name="Акцент2" xfId="54"/>
    <cellStyle name="Акцент3" xfId="55"/>
    <cellStyle name="Акцент4" xfId="56"/>
    <cellStyle name="Акцент5" xfId="57"/>
    <cellStyle name="Акцент6" xfId="58"/>
    <cellStyle name="Акцентування1" xfId="59"/>
    <cellStyle name="Акцентування2" xfId="60"/>
    <cellStyle name="Акцентування3" xfId="61"/>
    <cellStyle name="Акцентування4" xfId="62"/>
    <cellStyle name="Акцентування5" xfId="63"/>
    <cellStyle name="Акцентування6" xfId="64"/>
    <cellStyle name="Ввід" xfId="65"/>
    <cellStyle name="Ввод " xfId="66"/>
    <cellStyle name="Вывод" xfId="67"/>
    <cellStyle name="Вычисление" xfId="68"/>
    <cellStyle name="Hyperlink" xfId="69"/>
    <cellStyle name="Currency" xfId="70"/>
    <cellStyle name="Currency [0]" xfId="71"/>
    <cellStyle name="Добре" xfId="72"/>
    <cellStyle name="Заголовок 1" xfId="73"/>
    <cellStyle name="Заголовок 2" xfId="74"/>
    <cellStyle name="Заголовок 3" xfId="75"/>
    <cellStyle name="Заголовок 4" xfId="76"/>
    <cellStyle name="Звичайний 10" xfId="77"/>
    <cellStyle name="Звичайний 11" xfId="78"/>
    <cellStyle name="Звичайний 12" xfId="79"/>
    <cellStyle name="Звичайний 13" xfId="80"/>
    <cellStyle name="Звичайний 14" xfId="81"/>
    <cellStyle name="Звичайний 15" xfId="82"/>
    <cellStyle name="Звичайний 16" xfId="83"/>
    <cellStyle name="Звичайний 17" xfId="84"/>
    <cellStyle name="Звичайний 18" xfId="85"/>
    <cellStyle name="Звичайний 19" xfId="86"/>
    <cellStyle name="Звичайний 2" xfId="87"/>
    <cellStyle name="Звичайний 20" xfId="88"/>
    <cellStyle name="Звичайний 3" xfId="89"/>
    <cellStyle name="Звичайний 4" xfId="90"/>
    <cellStyle name="Звичайний 5" xfId="91"/>
    <cellStyle name="Звичайний 6" xfId="92"/>
    <cellStyle name="Звичайний 7" xfId="93"/>
    <cellStyle name="Звичайний 8" xfId="94"/>
    <cellStyle name="Звичайний 9" xfId="95"/>
    <cellStyle name="Звичайний_Додаток _ 3 зм_ни 4575" xfId="96"/>
    <cellStyle name="Зв'язана клітинка" xfId="97"/>
    <cellStyle name="Итог" xfId="98"/>
    <cellStyle name="Контрольна клітинка" xfId="99"/>
    <cellStyle name="Контрольная ячейка" xfId="100"/>
    <cellStyle name="Назва" xfId="101"/>
    <cellStyle name="Название" xfId="102"/>
    <cellStyle name="Нейтральный" xfId="103"/>
    <cellStyle name="Обчислення" xfId="104"/>
    <cellStyle name="Обычный 2" xfId="105"/>
    <cellStyle name="Followed Hyperlink" xfId="106"/>
    <cellStyle name="Підсумок" xfId="107"/>
    <cellStyle name="Плохой" xfId="108"/>
    <cellStyle name="Поганий" xfId="109"/>
    <cellStyle name="Пояснение" xfId="110"/>
    <cellStyle name="Примечание" xfId="111"/>
    <cellStyle name="Примітка" xfId="112"/>
    <cellStyle name="Percent" xfId="113"/>
    <cellStyle name="Результат" xfId="114"/>
    <cellStyle name="Связанная ячейка" xfId="115"/>
    <cellStyle name="Середній"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N22"/>
  <sheetViews>
    <sheetView zoomScale="75" zoomScaleNormal="75" zoomScalePageLayoutView="0" workbookViewId="0" topLeftCell="A10">
      <selection activeCell="H26" sqref="H26"/>
    </sheetView>
  </sheetViews>
  <sheetFormatPr defaultColWidth="9.33203125" defaultRowHeight="12.75"/>
  <sheetData>
    <row r="3" spans="7:10" ht="56.25" customHeight="1">
      <c r="G3" s="540" t="s">
        <v>431</v>
      </c>
      <c r="H3" s="540"/>
      <c r="I3" s="540"/>
      <c r="J3" s="540"/>
    </row>
    <row r="6" ht="15.75">
      <c r="B6" s="319"/>
    </row>
    <row r="7" spans="2:9" ht="65.25" customHeight="1">
      <c r="B7" s="538" t="s">
        <v>438</v>
      </c>
      <c r="C7" s="539"/>
      <c r="D7" s="539"/>
      <c r="E7" s="539"/>
      <c r="F7" s="539"/>
      <c r="G7" s="539"/>
      <c r="H7" s="539"/>
      <c r="I7" s="539"/>
    </row>
    <row r="8" ht="15.75">
      <c r="B8" s="319"/>
    </row>
    <row r="9" ht="15.75">
      <c r="B9" s="319"/>
    </row>
    <row r="10" ht="15.75">
      <c r="B10" s="319"/>
    </row>
    <row r="11" ht="15.75">
      <c r="B11" s="319"/>
    </row>
    <row r="12" ht="15.75">
      <c r="B12" s="319"/>
    </row>
    <row r="13" spans="1:2" ht="15.75">
      <c r="A13" t="s">
        <v>434</v>
      </c>
      <c r="B13" s="319" t="s">
        <v>435</v>
      </c>
    </row>
    <row r="17" spans="2:14" ht="36" customHeight="1">
      <c r="B17" s="541" t="s">
        <v>433</v>
      </c>
      <c r="C17" s="541"/>
      <c r="D17" s="541"/>
      <c r="E17" s="541"/>
      <c r="F17" s="541"/>
      <c r="G17" s="541"/>
      <c r="H17" s="541"/>
      <c r="I17" s="541"/>
      <c r="J17" s="541"/>
      <c r="K17" s="541"/>
      <c r="L17" s="541"/>
      <c r="M17" s="541"/>
      <c r="N17" s="541"/>
    </row>
    <row r="18" spans="2:14" ht="58.5" customHeight="1">
      <c r="B18" s="541" t="s">
        <v>436</v>
      </c>
      <c r="C18" s="541"/>
      <c r="D18" s="541"/>
      <c r="E18" s="541"/>
      <c r="F18" s="541"/>
      <c r="G18" s="541"/>
      <c r="H18" s="541"/>
      <c r="I18" s="541"/>
      <c r="J18" s="541"/>
      <c r="K18" s="541"/>
      <c r="L18" s="541"/>
      <c r="M18" s="541"/>
      <c r="N18" s="541"/>
    </row>
    <row r="20" spans="2:14" ht="12.75">
      <c r="B20" s="537" t="s">
        <v>437</v>
      </c>
      <c r="C20" s="537"/>
      <c r="D20" s="537"/>
      <c r="E20" s="537"/>
      <c r="F20" s="537"/>
      <c r="G20" s="537"/>
      <c r="H20" s="537"/>
      <c r="I20" s="537"/>
      <c r="J20" s="537"/>
      <c r="K20" s="537"/>
      <c r="L20" s="537"/>
      <c r="M20" s="537"/>
      <c r="N20" s="537"/>
    </row>
    <row r="22" spans="2:14" ht="12.75">
      <c r="B22" s="537"/>
      <c r="C22" s="537"/>
      <c r="D22" s="537"/>
      <c r="E22" s="537"/>
      <c r="F22" s="537"/>
      <c r="G22" s="537"/>
      <c r="H22" s="537"/>
      <c r="I22" s="537"/>
      <c r="J22" s="537"/>
      <c r="K22" s="537"/>
      <c r="L22" s="537"/>
      <c r="M22" s="537"/>
      <c r="N22" s="537"/>
    </row>
  </sheetData>
  <sheetProtection/>
  <mergeCells count="6">
    <mergeCell ref="B22:N22"/>
    <mergeCell ref="B7:I7"/>
    <mergeCell ref="G3:J3"/>
    <mergeCell ref="B17:N17"/>
    <mergeCell ref="B18:N18"/>
    <mergeCell ref="B20:N20"/>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S33"/>
  <sheetViews>
    <sheetView showGridLines="0" showZeros="0" tabSelected="1" zoomScalePageLayoutView="0" workbookViewId="0" topLeftCell="A1">
      <selection activeCell="K12" sqref="K12"/>
    </sheetView>
  </sheetViews>
  <sheetFormatPr defaultColWidth="9.16015625" defaultRowHeight="12.75"/>
  <cols>
    <col min="1" max="1" width="11.83203125" style="2" customWidth="1"/>
    <col min="2" max="2" width="47.16015625" style="2" customWidth="1"/>
    <col min="3" max="3" width="14.16015625" style="2" customWidth="1"/>
    <col min="4" max="4" width="13.66015625" style="2" customWidth="1"/>
    <col min="5" max="5" width="14.16015625" style="2" customWidth="1"/>
    <col min="6" max="6" width="13.5" style="2" customWidth="1"/>
    <col min="7" max="12" width="9.16015625" style="2" customWidth="1"/>
    <col min="13" max="244" width="9.16015625" style="55" customWidth="1"/>
    <col min="245" max="253" width="9.16015625" style="2" customWidth="1"/>
    <col min="254" max="16384" width="9.16015625" style="55" customWidth="1"/>
  </cols>
  <sheetData>
    <row r="1" spans="1:253" s="61" customFormat="1" ht="15">
      <c r="A1" s="60"/>
      <c r="B1" s="60"/>
      <c r="C1" s="60"/>
      <c r="D1" s="60"/>
      <c r="E1" s="60"/>
      <c r="F1" s="60"/>
      <c r="G1" s="60"/>
      <c r="H1" s="60"/>
      <c r="I1" s="60"/>
      <c r="J1" s="60"/>
      <c r="K1" s="60"/>
      <c r="L1" s="60"/>
      <c r="IK1" s="60"/>
      <c r="IL1" s="60"/>
      <c r="IM1" s="60"/>
      <c r="IN1" s="60"/>
      <c r="IO1" s="60"/>
      <c r="IP1" s="60"/>
      <c r="IQ1" s="60"/>
      <c r="IR1" s="60"/>
      <c r="IS1" s="60"/>
    </row>
    <row r="3" spans="3:13" ht="66.75" customHeight="1">
      <c r="C3" s="540" t="s">
        <v>317</v>
      </c>
      <c r="D3" s="540"/>
      <c r="E3" s="540"/>
      <c r="F3" s="540"/>
      <c r="M3" s="2"/>
    </row>
    <row r="4" spans="1:5" ht="31.5" customHeight="1">
      <c r="A4" s="543" t="s">
        <v>215</v>
      </c>
      <c r="B4" s="544"/>
      <c r="C4" s="544"/>
      <c r="D4" s="544"/>
      <c r="E4" s="544"/>
    </row>
    <row r="5" spans="2:6" ht="12.75">
      <c r="B5" s="88"/>
      <c r="C5" s="88"/>
      <c r="D5" s="88"/>
      <c r="E5" s="88"/>
      <c r="F5" s="89" t="s">
        <v>150</v>
      </c>
    </row>
    <row r="6" spans="1:6" ht="25.5" customHeight="1">
      <c r="A6" s="542" t="s">
        <v>95</v>
      </c>
      <c r="B6" s="542" t="s">
        <v>111</v>
      </c>
      <c r="C6" s="542" t="s">
        <v>126</v>
      </c>
      <c r="D6" s="542" t="s">
        <v>123</v>
      </c>
      <c r="E6" s="542" t="s">
        <v>124</v>
      </c>
      <c r="F6" s="542"/>
    </row>
    <row r="7" spans="1:6" ht="49.5" customHeight="1">
      <c r="A7" s="542"/>
      <c r="B7" s="542"/>
      <c r="C7" s="542"/>
      <c r="D7" s="542"/>
      <c r="E7" s="74" t="s">
        <v>126</v>
      </c>
      <c r="F7" s="73" t="s">
        <v>144</v>
      </c>
    </row>
    <row r="8" spans="1:253" s="67" customFormat="1" ht="31.5" customHeight="1">
      <c r="A8" s="431">
        <v>10000000</v>
      </c>
      <c r="B8" s="65" t="s">
        <v>113</v>
      </c>
      <c r="C8" s="432">
        <f>D8+E8</f>
        <v>11100000</v>
      </c>
      <c r="D8" s="432">
        <v>11100000</v>
      </c>
      <c r="E8" s="433"/>
      <c r="F8" s="433"/>
      <c r="G8" s="66"/>
      <c r="H8" s="66"/>
      <c r="I8" s="66"/>
      <c r="J8" s="66"/>
      <c r="K8" s="66"/>
      <c r="L8" s="66"/>
      <c r="IK8" s="66"/>
      <c r="IL8" s="66"/>
      <c r="IM8" s="66"/>
      <c r="IN8" s="66"/>
      <c r="IO8" s="66"/>
      <c r="IP8" s="66"/>
      <c r="IQ8" s="66"/>
      <c r="IR8" s="66"/>
      <c r="IS8" s="66"/>
    </row>
    <row r="9" spans="1:253" s="77" customFormat="1" ht="31.5" customHeight="1">
      <c r="A9" s="434">
        <v>11000000</v>
      </c>
      <c r="B9" s="434" t="s">
        <v>114</v>
      </c>
      <c r="C9" s="432">
        <f aca="true" t="shared" si="0" ref="C9:C33">D9+E9</f>
        <v>11100000</v>
      </c>
      <c r="D9" s="435">
        <v>11100000</v>
      </c>
      <c r="E9" s="436"/>
      <c r="F9" s="436"/>
      <c r="G9" s="76"/>
      <c r="H9" s="76"/>
      <c r="I9" s="76"/>
      <c r="J9" s="76"/>
      <c r="K9" s="76"/>
      <c r="L9" s="76"/>
      <c r="IK9" s="76"/>
      <c r="IL9" s="76"/>
      <c r="IM9" s="76"/>
      <c r="IN9" s="76"/>
      <c r="IO9" s="76"/>
      <c r="IP9" s="76"/>
      <c r="IQ9" s="76"/>
      <c r="IR9" s="76"/>
      <c r="IS9" s="76"/>
    </row>
    <row r="10" spans="1:6" s="75" customFormat="1" ht="20.25" customHeight="1">
      <c r="A10" s="437">
        <v>11010000</v>
      </c>
      <c r="B10" s="438" t="s">
        <v>216</v>
      </c>
      <c r="C10" s="432">
        <f t="shared" si="0"/>
        <v>11100000</v>
      </c>
      <c r="D10" s="435">
        <f>+D11+D12+D13+D14+D15</f>
        <v>11100000</v>
      </c>
      <c r="E10" s="439"/>
      <c r="F10" s="439"/>
    </row>
    <row r="11" spans="1:6" s="75" customFormat="1" ht="64.5" customHeight="1">
      <c r="A11" s="437">
        <v>11010100</v>
      </c>
      <c r="B11" s="440" t="s">
        <v>217</v>
      </c>
      <c r="C11" s="432">
        <f t="shared" si="0"/>
        <v>7150000</v>
      </c>
      <c r="D11" s="435">
        <v>7150000</v>
      </c>
      <c r="E11" s="439"/>
      <c r="F11" s="439"/>
    </row>
    <row r="12" spans="1:6" s="75" customFormat="1" ht="96" customHeight="1" thickBot="1">
      <c r="A12" s="441">
        <v>11010200</v>
      </c>
      <c r="B12" s="442" t="s">
        <v>218</v>
      </c>
      <c r="C12" s="432">
        <f t="shared" si="0"/>
        <v>170000</v>
      </c>
      <c r="D12" s="443">
        <v>170000</v>
      </c>
      <c r="E12" s="444"/>
      <c r="F12" s="444"/>
    </row>
    <row r="13" spans="1:6" s="75" customFormat="1" ht="60" customHeight="1">
      <c r="A13" s="437">
        <v>11010400</v>
      </c>
      <c r="B13" s="445" t="s">
        <v>219</v>
      </c>
      <c r="C13" s="432">
        <f t="shared" si="0"/>
        <v>3044600</v>
      </c>
      <c r="D13" s="443">
        <v>3044600</v>
      </c>
      <c r="E13" s="444"/>
      <c r="F13" s="444"/>
    </row>
    <row r="14" spans="1:6" s="75" customFormat="1" ht="60" customHeight="1">
      <c r="A14" s="441">
        <v>11010500</v>
      </c>
      <c r="B14" s="446" t="s">
        <v>220</v>
      </c>
      <c r="C14" s="432">
        <f t="shared" si="0"/>
        <v>730000</v>
      </c>
      <c r="D14" s="443">
        <v>730000</v>
      </c>
      <c r="E14" s="444"/>
      <c r="F14" s="444"/>
    </row>
    <row r="15" spans="1:6" s="75" customFormat="1" ht="60" customHeight="1">
      <c r="A15" s="441">
        <v>11010900</v>
      </c>
      <c r="B15" s="446" t="s">
        <v>221</v>
      </c>
      <c r="C15" s="432">
        <f t="shared" si="0"/>
        <v>5400</v>
      </c>
      <c r="D15" s="443">
        <v>5400</v>
      </c>
      <c r="E15" s="444"/>
      <c r="F15" s="444"/>
    </row>
    <row r="16" spans="1:253" s="68" customFormat="1" ht="20.25" customHeight="1">
      <c r="A16" s="64">
        <v>20000000</v>
      </c>
      <c r="B16" s="65" t="s">
        <v>115</v>
      </c>
      <c r="C16" s="432">
        <f t="shared" si="0"/>
        <v>296830</v>
      </c>
      <c r="D16" s="448"/>
      <c r="E16" s="448">
        <f>+E17</f>
        <v>296830</v>
      </c>
      <c r="F16" s="448">
        <f>+F17</f>
        <v>0</v>
      </c>
      <c r="G16" s="3"/>
      <c r="H16" s="3"/>
      <c r="I16" s="3"/>
      <c r="J16" s="3"/>
      <c r="K16" s="3"/>
      <c r="L16" s="3"/>
      <c r="IK16" s="3"/>
      <c r="IL16" s="3"/>
      <c r="IM16" s="3"/>
      <c r="IN16" s="3"/>
      <c r="IO16" s="3"/>
      <c r="IP16" s="3"/>
      <c r="IQ16" s="3"/>
      <c r="IR16" s="3"/>
      <c r="IS16" s="3"/>
    </row>
    <row r="17" spans="1:253" s="77" customFormat="1" ht="20.25" customHeight="1">
      <c r="A17" s="449">
        <v>25000000</v>
      </c>
      <c r="B17" s="434" t="s">
        <v>146</v>
      </c>
      <c r="C17" s="432">
        <f t="shared" si="0"/>
        <v>296830</v>
      </c>
      <c r="D17" s="450"/>
      <c r="E17" s="450">
        <f>+E18+E19+E20</f>
        <v>296830</v>
      </c>
      <c r="F17" s="450">
        <f>+F18+F19+F20</f>
        <v>0</v>
      </c>
      <c r="G17" s="76"/>
      <c r="H17" s="76"/>
      <c r="I17" s="76"/>
      <c r="J17" s="76"/>
      <c r="K17" s="76"/>
      <c r="L17" s="76"/>
      <c r="IK17" s="76"/>
      <c r="IL17" s="76"/>
      <c r="IM17" s="76"/>
      <c r="IN17" s="76"/>
      <c r="IO17" s="76"/>
      <c r="IP17" s="76"/>
      <c r="IQ17" s="76"/>
      <c r="IR17" s="76"/>
      <c r="IS17" s="76"/>
    </row>
    <row r="18" spans="1:253" s="77" customFormat="1" ht="59.25" customHeight="1" thickBot="1">
      <c r="A18" s="451">
        <v>25010100</v>
      </c>
      <c r="B18" s="452" t="s">
        <v>222</v>
      </c>
      <c r="C18" s="432">
        <f t="shared" si="0"/>
        <v>182600</v>
      </c>
      <c r="D18" s="450"/>
      <c r="E18" s="450">
        <v>182600</v>
      </c>
      <c r="F18" s="450"/>
      <c r="G18" s="76"/>
      <c r="H18" s="76"/>
      <c r="I18" s="76"/>
      <c r="J18" s="76"/>
      <c r="K18" s="76"/>
      <c r="L18" s="76"/>
      <c r="IK18" s="76"/>
      <c r="IL18" s="76"/>
      <c r="IM18" s="76"/>
      <c r="IN18" s="76"/>
      <c r="IO18" s="76"/>
      <c r="IP18" s="76"/>
      <c r="IQ18" s="76"/>
      <c r="IR18" s="76"/>
      <c r="IS18" s="76"/>
    </row>
    <row r="19" spans="1:253" s="77" customFormat="1" ht="30" customHeight="1">
      <c r="A19" s="453">
        <v>25010300</v>
      </c>
      <c r="B19" s="454" t="s">
        <v>223</v>
      </c>
      <c r="C19" s="432">
        <f t="shared" si="0"/>
        <v>114230</v>
      </c>
      <c r="D19" s="450"/>
      <c r="E19" s="450">
        <v>114230</v>
      </c>
      <c r="F19" s="450"/>
      <c r="G19" s="76"/>
      <c r="H19" s="76"/>
      <c r="I19" s="76"/>
      <c r="J19" s="76"/>
      <c r="K19" s="76"/>
      <c r="L19" s="76"/>
      <c r="IK19" s="76"/>
      <c r="IL19" s="76"/>
      <c r="IM19" s="76"/>
      <c r="IN19" s="76"/>
      <c r="IO19" s="76"/>
      <c r="IP19" s="76"/>
      <c r="IQ19" s="76"/>
      <c r="IR19" s="76"/>
      <c r="IS19" s="76"/>
    </row>
    <row r="20" spans="1:253" s="77" customFormat="1" ht="47.25" customHeight="1">
      <c r="A20" s="455">
        <v>25010400</v>
      </c>
      <c r="B20" s="456" t="s">
        <v>224</v>
      </c>
      <c r="C20" s="432">
        <f t="shared" si="0"/>
        <v>0</v>
      </c>
      <c r="D20" s="450"/>
      <c r="E20" s="450">
        <v>0</v>
      </c>
      <c r="F20" s="450"/>
      <c r="G20" s="76"/>
      <c r="H20" s="76"/>
      <c r="I20" s="76"/>
      <c r="J20" s="76"/>
      <c r="K20" s="76"/>
      <c r="L20" s="76"/>
      <c r="IK20" s="76"/>
      <c r="IL20" s="76"/>
      <c r="IM20" s="76"/>
      <c r="IN20" s="76"/>
      <c r="IO20" s="76"/>
      <c r="IP20" s="76"/>
      <c r="IQ20" s="76"/>
      <c r="IR20" s="76"/>
      <c r="IS20" s="76"/>
    </row>
    <row r="21" spans="1:253" s="70" customFormat="1" ht="20.25" customHeight="1">
      <c r="A21" s="64">
        <v>40000000</v>
      </c>
      <c r="B21" s="65" t="s">
        <v>112</v>
      </c>
      <c r="C21" s="432">
        <f t="shared" si="0"/>
        <v>52838700</v>
      </c>
      <c r="D21" s="447">
        <f>+D22+D24</f>
        <v>52838700</v>
      </c>
      <c r="E21" s="457"/>
      <c r="F21" s="457"/>
      <c r="G21" s="69"/>
      <c r="H21" s="69"/>
      <c r="I21" s="69"/>
      <c r="J21" s="69"/>
      <c r="K21" s="69"/>
      <c r="L21" s="69"/>
      <c r="IK21" s="69"/>
      <c r="IL21" s="69"/>
      <c r="IM21" s="69"/>
      <c r="IN21" s="69"/>
      <c r="IO21" s="69"/>
      <c r="IP21" s="69"/>
      <c r="IQ21" s="69"/>
      <c r="IR21" s="69"/>
      <c r="IS21" s="69"/>
    </row>
    <row r="22" spans="1:253" s="77" customFormat="1" ht="20.25" customHeight="1">
      <c r="A22" s="449">
        <v>41020000</v>
      </c>
      <c r="B22" s="434" t="s">
        <v>147</v>
      </c>
      <c r="C22" s="432">
        <f t="shared" si="0"/>
        <v>75300</v>
      </c>
      <c r="D22" s="450">
        <v>75300</v>
      </c>
      <c r="E22" s="450"/>
      <c r="F22" s="450"/>
      <c r="G22" s="76"/>
      <c r="H22" s="76"/>
      <c r="I22" s="76"/>
      <c r="J22" s="76"/>
      <c r="K22" s="76"/>
      <c r="L22" s="76"/>
      <c r="IK22" s="76"/>
      <c r="IL22" s="76"/>
      <c r="IM22" s="76"/>
      <c r="IN22" s="76"/>
      <c r="IO22" s="76"/>
      <c r="IP22" s="76"/>
      <c r="IQ22" s="76"/>
      <c r="IR22" s="76"/>
      <c r="IS22" s="76"/>
    </row>
    <row r="23" spans="1:253" s="77" customFormat="1" ht="20.25" customHeight="1" thickBot="1">
      <c r="A23" s="458">
        <v>41020100</v>
      </c>
      <c r="B23" s="459" t="s">
        <v>225</v>
      </c>
      <c r="C23" s="432">
        <f t="shared" si="0"/>
        <v>75300</v>
      </c>
      <c r="D23" s="450">
        <v>75300</v>
      </c>
      <c r="E23" s="450"/>
      <c r="F23" s="450"/>
      <c r="G23" s="76"/>
      <c r="H23" s="76"/>
      <c r="I23" s="76"/>
      <c r="J23" s="76"/>
      <c r="K23" s="76"/>
      <c r="L23" s="76"/>
      <c r="IK23" s="76"/>
      <c r="IL23" s="76"/>
      <c r="IM23" s="76"/>
      <c r="IN23" s="76"/>
      <c r="IO23" s="76"/>
      <c r="IP23" s="76"/>
      <c r="IQ23" s="76"/>
      <c r="IR23" s="76"/>
      <c r="IS23" s="76"/>
    </row>
    <row r="24" spans="1:253" s="77" customFormat="1" ht="38.25" customHeight="1" thickBot="1">
      <c r="A24" s="460">
        <v>41030000</v>
      </c>
      <c r="B24" s="461" t="s">
        <v>226</v>
      </c>
      <c r="C24" s="432">
        <f t="shared" si="0"/>
        <v>52763400</v>
      </c>
      <c r="D24" s="450">
        <f>+D25+D26+D27+D28+D29+D30+D31</f>
        <v>52763400</v>
      </c>
      <c r="E24" s="462"/>
      <c r="F24" s="436"/>
      <c r="G24" s="76"/>
      <c r="H24" s="76"/>
      <c r="I24" s="76"/>
      <c r="J24" s="76"/>
      <c r="K24" s="76"/>
      <c r="L24" s="76"/>
      <c r="IK24" s="76"/>
      <c r="IL24" s="76"/>
      <c r="IM24" s="76"/>
      <c r="IN24" s="76"/>
      <c r="IO24" s="76"/>
      <c r="IP24" s="76"/>
      <c r="IQ24" s="76"/>
      <c r="IR24" s="76"/>
      <c r="IS24" s="76"/>
    </row>
    <row r="25" spans="1:253" s="77" customFormat="1" ht="90.75" customHeight="1">
      <c r="A25" s="458">
        <v>41030600</v>
      </c>
      <c r="B25" s="446" t="s">
        <v>227</v>
      </c>
      <c r="C25" s="432">
        <f t="shared" si="0"/>
        <v>19571900</v>
      </c>
      <c r="D25" s="436">
        <v>19571900</v>
      </c>
      <c r="E25" s="436"/>
      <c r="F25" s="436"/>
      <c r="G25" s="76"/>
      <c r="H25" s="76"/>
      <c r="I25" s="76"/>
      <c r="J25" s="76"/>
      <c r="K25" s="76"/>
      <c r="L25" s="76"/>
      <c r="IK25" s="76"/>
      <c r="IL25" s="76"/>
      <c r="IM25" s="76"/>
      <c r="IN25" s="76"/>
      <c r="IO25" s="76"/>
      <c r="IP25" s="76"/>
      <c r="IQ25" s="76"/>
      <c r="IR25" s="76"/>
      <c r="IS25" s="76"/>
    </row>
    <row r="26" spans="1:253" s="77" customFormat="1" ht="121.5" customHeight="1">
      <c r="A26" s="463">
        <v>41030800</v>
      </c>
      <c r="B26" s="446" t="s">
        <v>228</v>
      </c>
      <c r="C26" s="432">
        <f t="shared" si="0"/>
        <v>3999200</v>
      </c>
      <c r="D26" s="436">
        <v>3999200</v>
      </c>
      <c r="E26" s="436"/>
      <c r="F26" s="436"/>
      <c r="G26" s="76"/>
      <c r="H26" s="76"/>
      <c r="I26" s="76"/>
      <c r="J26" s="76"/>
      <c r="K26" s="76"/>
      <c r="L26" s="76"/>
      <c r="IK26" s="76"/>
      <c r="IL26" s="76"/>
      <c r="IM26" s="76"/>
      <c r="IN26" s="76"/>
      <c r="IO26" s="76"/>
      <c r="IP26" s="76"/>
      <c r="IQ26" s="76"/>
      <c r="IR26" s="76"/>
      <c r="IS26" s="76"/>
    </row>
    <row r="27" spans="1:253" s="77" customFormat="1" ht="270.75" customHeight="1">
      <c r="A27" s="464">
        <v>41030900</v>
      </c>
      <c r="B27" s="446" t="s">
        <v>229</v>
      </c>
      <c r="C27" s="432">
        <f t="shared" si="0"/>
        <v>67700</v>
      </c>
      <c r="D27" s="436">
        <v>67700</v>
      </c>
      <c r="E27" s="436"/>
      <c r="F27" s="436"/>
      <c r="G27" s="76"/>
      <c r="H27" s="76"/>
      <c r="I27" s="76"/>
      <c r="J27" s="76"/>
      <c r="K27" s="76"/>
      <c r="L27" s="76"/>
      <c r="IK27" s="76"/>
      <c r="IL27" s="76"/>
      <c r="IM27" s="76"/>
      <c r="IN27" s="76"/>
      <c r="IO27" s="76"/>
      <c r="IP27" s="76"/>
      <c r="IQ27" s="76"/>
      <c r="IR27" s="76"/>
      <c r="IS27" s="76"/>
    </row>
    <row r="28" spans="1:253" s="77" customFormat="1" ht="60.75" customHeight="1" thickBot="1">
      <c r="A28" s="458">
        <v>41031000</v>
      </c>
      <c r="B28" s="465" t="s">
        <v>230</v>
      </c>
      <c r="C28" s="432">
        <f t="shared" si="0"/>
        <v>522200</v>
      </c>
      <c r="D28" s="436">
        <v>522200</v>
      </c>
      <c r="E28" s="436"/>
      <c r="F28" s="436"/>
      <c r="G28" s="76"/>
      <c r="H28" s="76"/>
      <c r="I28" s="76"/>
      <c r="J28" s="76"/>
      <c r="K28" s="76"/>
      <c r="L28" s="76"/>
      <c r="IK28" s="76"/>
      <c r="IL28" s="76"/>
      <c r="IM28" s="76"/>
      <c r="IN28" s="76"/>
      <c r="IO28" s="76"/>
      <c r="IP28" s="76"/>
      <c r="IQ28" s="76"/>
      <c r="IR28" s="76"/>
      <c r="IS28" s="76"/>
    </row>
    <row r="29" spans="1:253" s="77" customFormat="1" ht="93" customHeight="1">
      <c r="A29" s="466">
        <v>41035800</v>
      </c>
      <c r="B29" s="446" t="s">
        <v>231</v>
      </c>
      <c r="C29" s="432">
        <f t="shared" si="0"/>
        <v>425400</v>
      </c>
      <c r="D29" s="436">
        <v>425400</v>
      </c>
      <c r="E29" s="436"/>
      <c r="F29" s="436"/>
      <c r="G29" s="76"/>
      <c r="H29" s="76"/>
      <c r="I29" s="76"/>
      <c r="J29" s="76"/>
      <c r="K29" s="76"/>
      <c r="L29" s="76"/>
      <c r="IK29" s="76"/>
      <c r="IL29" s="76"/>
      <c r="IM29" s="76"/>
      <c r="IN29" s="76"/>
      <c r="IO29" s="76"/>
      <c r="IP29" s="76"/>
      <c r="IQ29" s="76"/>
      <c r="IR29" s="76"/>
      <c r="IS29" s="76"/>
    </row>
    <row r="30" spans="1:253" s="77" customFormat="1" ht="36.75" customHeight="1">
      <c r="A30" s="458">
        <v>41033900</v>
      </c>
      <c r="B30" s="467" t="s">
        <v>232</v>
      </c>
      <c r="C30" s="432">
        <f t="shared" si="0"/>
        <v>18676300</v>
      </c>
      <c r="D30" s="450">
        <v>18676300</v>
      </c>
      <c r="E30" s="436"/>
      <c r="F30" s="436"/>
      <c r="G30" s="76"/>
      <c r="H30" s="76"/>
      <c r="I30" s="76"/>
      <c r="J30" s="76"/>
      <c r="K30" s="76"/>
      <c r="L30" s="76"/>
      <c r="IK30" s="76"/>
      <c r="IL30" s="76"/>
      <c r="IM30" s="76"/>
      <c r="IN30" s="76"/>
      <c r="IO30" s="76"/>
      <c r="IP30" s="76"/>
      <c r="IQ30" s="76"/>
      <c r="IR30" s="76"/>
      <c r="IS30" s="76"/>
    </row>
    <row r="31" spans="1:253" s="77" customFormat="1" ht="36.75" customHeight="1" thickBot="1">
      <c r="A31" s="458">
        <v>41034200</v>
      </c>
      <c r="B31" s="446" t="s">
        <v>233</v>
      </c>
      <c r="C31" s="432">
        <f t="shared" si="0"/>
        <v>9500700</v>
      </c>
      <c r="D31" s="450">
        <v>9500700</v>
      </c>
      <c r="E31" s="436"/>
      <c r="F31" s="436"/>
      <c r="G31" s="76"/>
      <c r="H31" s="76"/>
      <c r="I31" s="76"/>
      <c r="J31" s="76"/>
      <c r="K31" s="76"/>
      <c r="L31" s="76"/>
      <c r="IK31" s="76"/>
      <c r="IL31" s="76"/>
      <c r="IM31" s="76"/>
      <c r="IN31" s="76"/>
      <c r="IO31" s="76"/>
      <c r="IP31" s="76"/>
      <c r="IQ31" s="76"/>
      <c r="IR31" s="76"/>
      <c r="IS31" s="76"/>
    </row>
    <row r="32" spans="1:253" s="77" customFormat="1" ht="36.75" customHeight="1" thickBot="1">
      <c r="A32" s="468">
        <v>41035000</v>
      </c>
      <c r="B32" s="469" t="s">
        <v>430</v>
      </c>
      <c r="C32" s="432">
        <f t="shared" si="0"/>
        <v>1747925</v>
      </c>
      <c r="D32" s="450">
        <v>1747925</v>
      </c>
      <c r="E32" s="462"/>
      <c r="F32" s="462"/>
      <c r="G32" s="76"/>
      <c r="H32" s="76"/>
      <c r="I32" s="76"/>
      <c r="J32" s="76"/>
      <c r="K32" s="76"/>
      <c r="L32" s="76"/>
      <c r="IK32" s="76"/>
      <c r="IL32" s="76"/>
      <c r="IM32" s="76"/>
      <c r="IN32" s="76"/>
      <c r="IO32" s="76"/>
      <c r="IP32" s="76"/>
      <c r="IQ32" s="76"/>
      <c r="IR32" s="76"/>
      <c r="IS32" s="76"/>
    </row>
    <row r="33" spans="1:253" s="68" customFormat="1" ht="27.75" customHeight="1">
      <c r="A33" s="71"/>
      <c r="B33" s="72" t="s">
        <v>148</v>
      </c>
      <c r="C33" s="432">
        <f t="shared" si="0"/>
        <v>65983455</v>
      </c>
      <c r="D33" s="470">
        <f>+D8+D16+D21+D32</f>
        <v>65686625</v>
      </c>
      <c r="E33" s="470">
        <f>+E8+E16+E21+E32</f>
        <v>296830</v>
      </c>
      <c r="F33" s="470">
        <f>+F8+F16+F21+F32</f>
        <v>0</v>
      </c>
      <c r="G33" s="3"/>
      <c r="H33" s="3"/>
      <c r="I33" s="3"/>
      <c r="J33" s="3"/>
      <c r="K33" s="3"/>
      <c r="L33" s="3"/>
      <c r="IK33" s="3"/>
      <c r="IL33" s="3"/>
      <c r="IM33" s="3"/>
      <c r="IN33" s="3"/>
      <c r="IO33" s="3"/>
      <c r="IP33" s="3"/>
      <c r="IQ33" s="3"/>
      <c r="IR33" s="3"/>
      <c r="IS33" s="3"/>
    </row>
  </sheetData>
  <sheetProtection/>
  <mergeCells count="7">
    <mergeCell ref="A6:A7"/>
    <mergeCell ref="B6:B7"/>
    <mergeCell ref="C3:F3"/>
    <mergeCell ref="A4:E4"/>
    <mergeCell ref="E6:F6"/>
    <mergeCell ref="C6:C7"/>
    <mergeCell ref="D6:D7"/>
  </mergeCells>
  <printOptions horizontalCentered="1"/>
  <pageMargins left="1.1811023622047245" right="0.5905511811023623" top="0.5905511811023623" bottom="0.7874015748031497" header="0.5118110236220472" footer="0.5118110236220472"/>
  <pageSetup fitToHeight="0" horizontalDpi="300" verticalDpi="300" orientation="portrait" paperSize="9" scale="80"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24"/>
  <sheetViews>
    <sheetView showGridLines="0" showZeros="0" zoomScalePageLayoutView="0" workbookViewId="0" topLeftCell="A10">
      <selection activeCell="C9" sqref="C9"/>
    </sheetView>
  </sheetViews>
  <sheetFormatPr defaultColWidth="9.16015625" defaultRowHeight="12.75" customHeight="1"/>
  <cols>
    <col min="1" max="1" width="9.5" style="2" customWidth="1"/>
    <col min="2" max="2" width="46.33203125" style="2" customWidth="1"/>
    <col min="3" max="6" width="16.33203125" style="2" customWidth="1"/>
    <col min="7" max="12" width="9.16015625" style="2" customWidth="1"/>
    <col min="13" max="16384" width="9.16015625" style="5" customWidth="1"/>
  </cols>
  <sheetData>
    <row r="1" spans="1:12" s="61" customFormat="1" ht="12.75" customHeight="1">
      <c r="A1" s="60"/>
      <c r="B1" s="60"/>
      <c r="C1" s="60"/>
      <c r="D1" s="60"/>
      <c r="E1" s="60"/>
      <c r="F1" s="60"/>
      <c r="G1" s="60"/>
      <c r="H1" s="60"/>
      <c r="I1" s="60"/>
      <c r="J1" s="60"/>
      <c r="K1" s="60"/>
      <c r="L1" s="60"/>
    </row>
    <row r="3" spans="3:13" ht="78.75" customHeight="1">
      <c r="C3" s="540" t="s">
        <v>149</v>
      </c>
      <c r="D3" s="540"/>
      <c r="E3" s="540"/>
      <c r="F3" s="540"/>
      <c r="M3" s="2"/>
    </row>
    <row r="4" spans="1:6" ht="36" customHeight="1">
      <c r="A4" s="543" t="s">
        <v>153</v>
      </c>
      <c r="B4" s="543"/>
      <c r="C4" s="543"/>
      <c r="D4" s="543"/>
      <c r="E4" s="543"/>
      <c r="F4" s="543"/>
    </row>
    <row r="5" spans="1:6" ht="12.75" customHeight="1">
      <c r="A5" s="545"/>
      <c r="B5" s="545"/>
      <c r="C5" s="545"/>
      <c r="D5" s="545"/>
      <c r="E5" s="545"/>
      <c r="F5" s="89" t="s">
        <v>150</v>
      </c>
    </row>
    <row r="6" spans="1:12" s="47" customFormat="1" ht="24.75" customHeight="1">
      <c r="A6" s="542" t="s">
        <v>95</v>
      </c>
      <c r="B6" s="542" t="s">
        <v>96</v>
      </c>
      <c r="C6" s="542" t="s">
        <v>126</v>
      </c>
      <c r="D6" s="542" t="s">
        <v>123</v>
      </c>
      <c r="E6" s="542" t="s">
        <v>124</v>
      </c>
      <c r="F6" s="542"/>
      <c r="G6" s="46"/>
      <c r="H6" s="46"/>
      <c r="I6" s="46"/>
      <c r="J6" s="46"/>
      <c r="K6" s="46"/>
      <c r="L6" s="46"/>
    </row>
    <row r="7" spans="1:12" s="47" customFormat="1" ht="38.25" customHeight="1">
      <c r="A7" s="542"/>
      <c r="B7" s="542"/>
      <c r="C7" s="542"/>
      <c r="D7" s="542"/>
      <c r="E7" s="74" t="s">
        <v>126</v>
      </c>
      <c r="F7" s="73" t="s">
        <v>144</v>
      </c>
      <c r="G7" s="46"/>
      <c r="H7" s="46"/>
      <c r="I7" s="46"/>
      <c r="J7" s="46"/>
      <c r="K7" s="46"/>
      <c r="L7" s="46"/>
    </row>
    <row r="8" spans="1:12" s="48" customFormat="1" ht="26.25" customHeight="1">
      <c r="A8" s="78"/>
      <c r="B8" s="82" t="s">
        <v>97</v>
      </c>
      <c r="C8" s="79"/>
      <c r="D8" s="80"/>
      <c r="E8" s="80"/>
      <c r="F8" s="81"/>
      <c r="G8" s="2"/>
      <c r="H8" s="2"/>
      <c r="I8" s="2"/>
      <c r="J8" s="2"/>
      <c r="K8" s="2"/>
      <c r="L8" s="2"/>
    </row>
    <row r="9" spans="1:12" s="50" customFormat="1" ht="36" customHeight="1">
      <c r="A9" s="83">
        <v>400000</v>
      </c>
      <c r="B9" s="90" t="s">
        <v>98</v>
      </c>
      <c r="C9" s="91"/>
      <c r="D9" s="92"/>
      <c r="E9" s="92"/>
      <c r="F9" s="93"/>
      <c r="G9" s="49"/>
      <c r="H9" s="49"/>
      <c r="I9" s="49"/>
      <c r="J9" s="49"/>
      <c r="K9" s="49"/>
      <c r="L9" s="49"/>
    </row>
    <row r="10" spans="1:12" s="52" customFormat="1" ht="20.25" customHeight="1">
      <c r="A10" s="84">
        <v>401000</v>
      </c>
      <c r="B10" s="85" t="s">
        <v>99</v>
      </c>
      <c r="C10" s="94"/>
      <c r="D10" s="95"/>
      <c r="E10" s="95"/>
      <c r="F10" s="93"/>
      <c r="G10" s="51"/>
      <c r="H10" s="51"/>
      <c r="I10" s="51"/>
      <c r="J10" s="51"/>
      <c r="K10" s="51"/>
      <c r="L10" s="51"/>
    </row>
    <row r="11" spans="1:12" s="52" customFormat="1" ht="20.25" customHeight="1">
      <c r="A11" s="86">
        <v>401100</v>
      </c>
      <c r="B11" s="87" t="s">
        <v>100</v>
      </c>
      <c r="C11" s="96"/>
      <c r="D11" s="97"/>
      <c r="E11" s="97"/>
      <c r="F11" s="93"/>
      <c r="G11" s="51"/>
      <c r="H11" s="51"/>
      <c r="I11" s="51"/>
      <c r="J11" s="51"/>
      <c r="K11" s="51"/>
      <c r="L11" s="51"/>
    </row>
    <row r="12" spans="1:12" s="52" customFormat="1" ht="20.25" customHeight="1">
      <c r="A12" s="86">
        <v>401200</v>
      </c>
      <c r="B12" s="87" t="s">
        <v>101</v>
      </c>
      <c r="C12" s="96"/>
      <c r="D12" s="97"/>
      <c r="E12" s="97"/>
      <c r="F12" s="93"/>
      <c r="G12" s="51"/>
      <c r="H12" s="51"/>
      <c r="I12" s="51"/>
      <c r="J12" s="51"/>
      <c r="K12" s="51"/>
      <c r="L12" s="51"/>
    </row>
    <row r="13" spans="1:12" s="52" customFormat="1" ht="20.25" customHeight="1">
      <c r="A13" s="84">
        <v>402000</v>
      </c>
      <c r="B13" s="85" t="s">
        <v>102</v>
      </c>
      <c r="C13" s="94"/>
      <c r="D13" s="95"/>
      <c r="E13" s="95"/>
      <c r="F13" s="93"/>
      <c r="G13" s="51"/>
      <c r="H13" s="51"/>
      <c r="I13" s="51"/>
      <c r="J13" s="51"/>
      <c r="K13" s="51"/>
      <c r="L13" s="51"/>
    </row>
    <row r="14" spans="1:12" s="52" customFormat="1" ht="20.25" customHeight="1">
      <c r="A14" s="86">
        <v>402100</v>
      </c>
      <c r="B14" s="87" t="s">
        <v>103</v>
      </c>
      <c r="C14" s="96"/>
      <c r="D14" s="97"/>
      <c r="E14" s="97"/>
      <c r="F14" s="93"/>
      <c r="G14" s="51"/>
      <c r="H14" s="51"/>
      <c r="I14" s="51"/>
      <c r="J14" s="51"/>
      <c r="K14" s="51"/>
      <c r="L14" s="51"/>
    </row>
    <row r="15" spans="1:12" s="52" customFormat="1" ht="20.25" customHeight="1">
      <c r="A15" s="86">
        <v>402200</v>
      </c>
      <c r="B15" s="87" t="s">
        <v>104</v>
      </c>
      <c r="C15" s="96"/>
      <c r="D15" s="97"/>
      <c r="E15" s="97"/>
      <c r="F15" s="93"/>
      <c r="G15" s="51"/>
      <c r="H15" s="51"/>
      <c r="I15" s="51"/>
      <c r="J15" s="51"/>
      <c r="K15" s="51"/>
      <c r="L15" s="51"/>
    </row>
    <row r="16" spans="1:12" s="52" customFormat="1" ht="20.25" customHeight="1">
      <c r="A16" s="86" t="s">
        <v>145</v>
      </c>
      <c r="B16" s="87" t="s">
        <v>145</v>
      </c>
      <c r="C16" s="96"/>
      <c r="D16" s="97"/>
      <c r="E16" s="97"/>
      <c r="F16" s="93"/>
      <c r="G16" s="51"/>
      <c r="H16" s="51"/>
      <c r="I16" s="51"/>
      <c r="J16" s="51"/>
      <c r="K16" s="51"/>
      <c r="L16" s="51"/>
    </row>
    <row r="17" spans="1:12" s="50" customFormat="1" ht="36.75" customHeight="1">
      <c r="A17" s="83">
        <v>600000</v>
      </c>
      <c r="B17" s="90" t="s">
        <v>105</v>
      </c>
      <c r="C17" s="91"/>
      <c r="D17" s="92"/>
      <c r="E17" s="92"/>
      <c r="F17" s="93"/>
      <c r="G17" s="49"/>
      <c r="H17" s="49"/>
      <c r="I17" s="49"/>
      <c r="J17" s="49"/>
      <c r="K17" s="49"/>
      <c r="L17" s="49"/>
    </row>
    <row r="18" spans="1:12" s="52" customFormat="1" ht="45">
      <c r="A18" s="84">
        <v>601000</v>
      </c>
      <c r="B18" s="85" t="s">
        <v>106</v>
      </c>
      <c r="C18" s="94"/>
      <c r="D18" s="95"/>
      <c r="E18" s="95"/>
      <c r="F18" s="93"/>
      <c r="G18" s="51"/>
      <c r="H18" s="51"/>
      <c r="I18" s="51"/>
      <c r="J18" s="51"/>
      <c r="K18" s="51"/>
      <c r="L18" s="51"/>
    </row>
    <row r="19" spans="1:12" s="52" customFormat="1" ht="18.75" customHeight="1">
      <c r="A19" s="86">
        <v>601200</v>
      </c>
      <c r="B19" s="87" t="s">
        <v>107</v>
      </c>
      <c r="C19" s="96"/>
      <c r="D19" s="97"/>
      <c r="E19" s="97"/>
      <c r="F19" s="93"/>
      <c r="G19" s="51"/>
      <c r="H19" s="51"/>
      <c r="I19" s="51"/>
      <c r="J19" s="51"/>
      <c r="K19" s="51"/>
      <c r="L19" s="51"/>
    </row>
    <row r="20" spans="1:12" s="54" customFormat="1" ht="18.75" customHeight="1">
      <c r="A20" s="86">
        <v>601220</v>
      </c>
      <c r="B20" s="87" t="s">
        <v>108</v>
      </c>
      <c r="C20" s="96"/>
      <c r="D20" s="97"/>
      <c r="E20" s="97"/>
      <c r="F20" s="93"/>
      <c r="G20" s="53"/>
      <c r="H20" s="53"/>
      <c r="I20" s="53"/>
      <c r="J20" s="53"/>
      <c r="K20" s="53"/>
      <c r="L20" s="53"/>
    </row>
    <row r="21" spans="1:12" s="52" customFormat="1" ht="18.75" customHeight="1">
      <c r="A21" s="84">
        <v>602000</v>
      </c>
      <c r="B21" s="85" t="s">
        <v>109</v>
      </c>
      <c r="C21" s="94"/>
      <c r="D21" s="95"/>
      <c r="E21" s="95"/>
      <c r="F21" s="93"/>
      <c r="G21" s="51"/>
      <c r="H21" s="51"/>
      <c r="I21" s="51"/>
      <c r="J21" s="51"/>
      <c r="K21" s="51"/>
      <c r="L21" s="51"/>
    </row>
    <row r="22" spans="1:12" s="52" customFormat="1" ht="18.75" customHeight="1">
      <c r="A22" s="86">
        <v>602100</v>
      </c>
      <c r="B22" s="87" t="s">
        <v>110</v>
      </c>
      <c r="C22" s="96"/>
      <c r="D22" s="97"/>
      <c r="E22" s="97"/>
      <c r="F22" s="93"/>
      <c r="G22" s="51"/>
      <c r="H22" s="51"/>
      <c r="I22" s="51"/>
      <c r="J22" s="51"/>
      <c r="K22" s="51"/>
      <c r="L22" s="51"/>
    </row>
    <row r="23" spans="1:6" ht="21.75" customHeight="1">
      <c r="A23" s="86" t="s">
        <v>145</v>
      </c>
      <c r="B23" s="87" t="s">
        <v>145</v>
      </c>
      <c r="C23" s="98"/>
      <c r="D23" s="98"/>
      <c r="E23" s="98"/>
      <c r="F23" s="99"/>
    </row>
    <row r="24" spans="1:12" ht="12.75">
      <c r="A24" s="5"/>
      <c r="B24" s="5"/>
      <c r="C24" s="5"/>
      <c r="D24" s="5"/>
      <c r="E24" s="5"/>
      <c r="F24" s="5"/>
      <c r="G24" s="5"/>
      <c r="H24" s="5"/>
      <c r="I24" s="5"/>
      <c r="J24" s="5"/>
      <c r="K24" s="5"/>
      <c r="L24" s="5"/>
    </row>
  </sheetData>
  <sheetProtection/>
  <mergeCells count="8">
    <mergeCell ref="A5:E5"/>
    <mergeCell ref="C3:F3"/>
    <mergeCell ref="C6:C7"/>
    <mergeCell ref="D6:D7"/>
    <mergeCell ref="E6:F6"/>
    <mergeCell ref="B6:B7"/>
    <mergeCell ref="A6:A7"/>
    <mergeCell ref="A4:F4"/>
  </mergeCells>
  <printOptions horizontalCentered="1"/>
  <pageMargins left="0.7480314960629921" right="0.7480314960629921" top="0.5905511811023623" bottom="0.7874015748031497" header="0.5118110236220472" footer="0.5118110236220472"/>
  <pageSetup fitToHeight="0" fitToWidth="1" horizontalDpi="300" verticalDpi="300" orientation="portrait" paperSize="9"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dimension ref="A1:Q113"/>
  <sheetViews>
    <sheetView zoomScale="65" zoomScaleNormal="65" zoomScalePageLayoutView="0" workbookViewId="0" topLeftCell="B1">
      <pane xSplit="3" ySplit="8" topLeftCell="E9" activePane="bottomRight" state="frozen"/>
      <selection pane="topLeft" activeCell="B1" sqref="B1"/>
      <selection pane="topRight" activeCell="E1" sqref="E1"/>
      <selection pane="bottomLeft" activeCell="B9" sqref="B9"/>
      <selection pane="bottomRight" activeCell="A3" sqref="A3:P3"/>
    </sheetView>
  </sheetViews>
  <sheetFormatPr defaultColWidth="9.33203125" defaultRowHeight="12.75"/>
  <cols>
    <col min="2" max="2" width="14.66015625" style="0" customWidth="1"/>
    <col min="3" max="3" width="11" style="0" customWidth="1"/>
    <col min="4" max="4" width="75.5" style="0" customWidth="1"/>
    <col min="5" max="5" width="18.16015625" style="0" customWidth="1"/>
    <col min="6" max="6" width="19.16015625" style="0" customWidth="1"/>
    <col min="7" max="7" width="20.16015625" style="0" customWidth="1"/>
    <col min="8" max="8" width="18.33203125" style="0" customWidth="1"/>
    <col min="9" max="9" width="15.33203125" style="0" customWidth="1"/>
    <col min="10" max="10" width="12.33203125" style="0" customWidth="1"/>
    <col min="11" max="11" width="12.66015625" style="0" customWidth="1"/>
    <col min="12" max="12" width="12" style="0" customWidth="1"/>
    <col min="13" max="13" width="11.66015625" style="0" customWidth="1"/>
    <col min="14" max="15" width="9.66015625" style="0" bestFit="1" customWidth="1"/>
    <col min="16" max="16" width="29.66015625" style="0" customWidth="1"/>
  </cols>
  <sheetData>
    <row r="1" spans="1:17" ht="15.75">
      <c r="A1" s="546"/>
      <c r="B1" s="546"/>
      <c r="C1" s="546"/>
      <c r="D1" s="546"/>
      <c r="E1" s="546"/>
      <c r="F1" s="546"/>
      <c r="G1" s="546"/>
      <c r="H1" s="546"/>
      <c r="I1" s="546"/>
      <c r="J1" s="546"/>
      <c r="K1" s="546"/>
      <c r="L1" s="546"/>
      <c r="M1" s="546"/>
      <c r="N1" s="546"/>
      <c r="O1" s="546"/>
      <c r="P1" s="546"/>
      <c r="Q1" s="58"/>
    </row>
    <row r="2" spans="1:17" ht="51.75" customHeight="1">
      <c r="A2" s="113"/>
      <c r="B2" s="113"/>
      <c r="C2" s="113"/>
      <c r="D2" s="2"/>
      <c r="E2" s="1"/>
      <c r="F2" s="1"/>
      <c r="G2" s="1"/>
      <c r="H2" s="1"/>
      <c r="I2" s="1"/>
      <c r="J2" s="1"/>
      <c r="K2" s="1"/>
      <c r="L2" s="1"/>
      <c r="M2" s="540" t="s">
        <v>318</v>
      </c>
      <c r="N2" s="540"/>
      <c r="O2" s="540"/>
      <c r="P2" s="540"/>
      <c r="Q2" s="540"/>
    </row>
    <row r="3" spans="1:17" ht="55.5" customHeight="1">
      <c r="A3" s="547" t="s">
        <v>86</v>
      </c>
      <c r="B3" s="548"/>
      <c r="C3" s="548"/>
      <c r="D3" s="548"/>
      <c r="E3" s="548"/>
      <c r="F3" s="548"/>
      <c r="G3" s="548"/>
      <c r="H3" s="548"/>
      <c r="I3" s="548"/>
      <c r="J3" s="548"/>
      <c r="K3" s="548"/>
      <c r="L3" s="548"/>
      <c r="M3" s="548"/>
      <c r="N3" s="548"/>
      <c r="O3" s="548"/>
      <c r="P3" s="548"/>
      <c r="Q3" s="6"/>
    </row>
    <row r="4" spans="1:17" ht="19.5" thickBot="1">
      <c r="A4" s="347"/>
      <c r="B4" s="115"/>
      <c r="C4" s="115"/>
      <c r="D4" s="8"/>
      <c r="E4" s="8"/>
      <c r="F4" s="8"/>
      <c r="G4" s="14"/>
      <c r="H4" s="8"/>
      <c r="I4" s="8"/>
      <c r="J4" s="9"/>
      <c r="K4" s="10"/>
      <c r="L4" s="10"/>
      <c r="M4" s="10"/>
      <c r="N4" s="10"/>
      <c r="O4" s="10"/>
      <c r="P4" s="100" t="s">
        <v>150</v>
      </c>
      <c r="Q4" s="6"/>
    </row>
    <row r="5" spans="1:17" ht="21" customHeight="1">
      <c r="A5" s="549" t="s">
        <v>211</v>
      </c>
      <c r="B5" s="552" t="s">
        <v>72</v>
      </c>
      <c r="C5" s="554" t="s">
        <v>143</v>
      </c>
      <c r="D5" s="556" t="s">
        <v>73</v>
      </c>
      <c r="E5" s="559" t="s">
        <v>123</v>
      </c>
      <c r="F5" s="559"/>
      <c r="G5" s="559"/>
      <c r="H5" s="559"/>
      <c r="I5" s="559"/>
      <c r="J5" s="559" t="s">
        <v>124</v>
      </c>
      <c r="K5" s="559"/>
      <c r="L5" s="559"/>
      <c r="M5" s="559"/>
      <c r="N5" s="559"/>
      <c r="O5" s="559"/>
      <c r="P5" s="559" t="s">
        <v>125</v>
      </c>
      <c r="Q5" s="6"/>
    </row>
    <row r="6" spans="1:17" ht="12.75">
      <c r="A6" s="550"/>
      <c r="B6" s="553"/>
      <c r="C6" s="554"/>
      <c r="D6" s="557"/>
      <c r="E6" s="557" t="s">
        <v>126</v>
      </c>
      <c r="F6" s="534" t="s">
        <v>127</v>
      </c>
      <c r="G6" s="557" t="s">
        <v>128</v>
      </c>
      <c r="H6" s="557"/>
      <c r="I6" s="534" t="s">
        <v>129</v>
      </c>
      <c r="J6" s="557" t="s">
        <v>126</v>
      </c>
      <c r="K6" s="534" t="s">
        <v>127</v>
      </c>
      <c r="L6" s="557" t="s">
        <v>128</v>
      </c>
      <c r="M6" s="557"/>
      <c r="N6" s="534" t="s">
        <v>129</v>
      </c>
      <c r="O6" s="56" t="s">
        <v>128</v>
      </c>
      <c r="P6" s="559"/>
      <c r="Q6" s="6"/>
    </row>
    <row r="7" spans="1:17" ht="12.75">
      <c r="A7" s="550"/>
      <c r="B7" s="553"/>
      <c r="C7" s="554"/>
      <c r="D7" s="557"/>
      <c r="E7" s="557"/>
      <c r="F7" s="534"/>
      <c r="G7" s="557" t="s">
        <v>130</v>
      </c>
      <c r="H7" s="557" t="s">
        <v>131</v>
      </c>
      <c r="I7" s="534"/>
      <c r="J7" s="557"/>
      <c r="K7" s="534"/>
      <c r="L7" s="557" t="s">
        <v>130</v>
      </c>
      <c r="M7" s="557" t="s">
        <v>131</v>
      </c>
      <c r="N7" s="534"/>
      <c r="O7" s="556" t="s">
        <v>176</v>
      </c>
      <c r="P7" s="559"/>
      <c r="Q7" s="6"/>
    </row>
    <row r="8" spans="1:17" ht="75.75" customHeight="1" thickBot="1">
      <c r="A8" s="551"/>
      <c r="B8" s="553"/>
      <c r="C8" s="555"/>
      <c r="D8" s="558"/>
      <c r="E8" s="557"/>
      <c r="F8" s="534"/>
      <c r="G8" s="557"/>
      <c r="H8" s="557"/>
      <c r="I8" s="535"/>
      <c r="J8" s="558"/>
      <c r="K8" s="534"/>
      <c r="L8" s="557"/>
      <c r="M8" s="557"/>
      <c r="N8" s="534"/>
      <c r="O8" s="556"/>
      <c r="P8" s="559"/>
      <c r="Q8" s="6"/>
    </row>
    <row r="9" spans="1:17" ht="27.75" customHeight="1" thickBot="1">
      <c r="A9" s="302"/>
      <c r="B9" s="367" t="s">
        <v>442</v>
      </c>
      <c r="C9" s="368"/>
      <c r="D9" s="369" t="s">
        <v>331</v>
      </c>
      <c r="E9" s="472">
        <f>SUM(E10:E12)</f>
        <v>747310</v>
      </c>
      <c r="F9" s="473">
        <f>SUM(F10:F12)</f>
        <v>747310</v>
      </c>
      <c r="G9" s="474">
        <f>SUM(G10:G12)</f>
        <v>426270</v>
      </c>
      <c r="H9" s="473">
        <f>SUM(H10:H12)</f>
        <v>51600</v>
      </c>
      <c r="I9" s="475">
        <f>SUM(I10:I12)</f>
        <v>0</v>
      </c>
      <c r="J9" s="473">
        <f>N9+K9</f>
        <v>44230</v>
      </c>
      <c r="K9" s="473">
        <f>SUM(K10:K12)</f>
        <v>44230</v>
      </c>
      <c r="L9" s="473">
        <f>SUM(L10:L12)</f>
        <v>0</v>
      </c>
      <c r="M9" s="473">
        <f>SUM(M10:M12)</f>
        <v>0</v>
      </c>
      <c r="N9" s="473">
        <f>SUM(N10:N12)</f>
        <v>0</v>
      </c>
      <c r="O9" s="473">
        <f>SUM(O10:O12)</f>
        <v>0</v>
      </c>
      <c r="P9" s="476">
        <f>E9+J9</f>
        <v>791540</v>
      </c>
      <c r="Q9" s="45"/>
    </row>
    <row r="10" spans="1:16" ht="24" thickBot="1">
      <c r="A10" s="348"/>
      <c r="B10" s="339" t="s">
        <v>249</v>
      </c>
      <c r="C10" s="364" t="s">
        <v>71</v>
      </c>
      <c r="D10" s="329" t="s">
        <v>445</v>
      </c>
      <c r="E10" s="477">
        <f>F10+I10</f>
        <v>676110</v>
      </c>
      <c r="F10" s="478">
        <v>676110</v>
      </c>
      <c r="G10" s="479">
        <v>426270</v>
      </c>
      <c r="H10" s="478">
        <v>51600</v>
      </c>
      <c r="I10" s="479"/>
      <c r="J10" s="480">
        <f aca="true" t="shared" si="0" ref="J10:J65">N10+K10</f>
        <v>44230</v>
      </c>
      <c r="K10" s="479">
        <v>44230</v>
      </c>
      <c r="L10" s="479"/>
      <c r="M10" s="479"/>
      <c r="N10" s="479"/>
      <c r="O10" s="479"/>
      <c r="P10" s="476">
        <f aca="true" t="shared" si="1" ref="P10:P68">E10+J10</f>
        <v>720340</v>
      </c>
    </row>
    <row r="11" spans="1:16" ht="38.25" thickBot="1">
      <c r="A11" s="348"/>
      <c r="B11" s="370" t="s">
        <v>252</v>
      </c>
      <c r="C11" s="364">
        <v>1030</v>
      </c>
      <c r="D11" s="371" t="s">
        <v>446</v>
      </c>
      <c r="E11" s="477">
        <f>F11+I11</f>
        <v>57700</v>
      </c>
      <c r="F11" s="478">
        <v>57700</v>
      </c>
      <c r="G11" s="479"/>
      <c r="H11" s="478"/>
      <c r="I11" s="479"/>
      <c r="J11" s="480">
        <f t="shared" si="0"/>
        <v>0</v>
      </c>
      <c r="K11" s="479"/>
      <c r="L11" s="479"/>
      <c r="M11" s="479"/>
      <c r="N11" s="479"/>
      <c r="O11" s="479"/>
      <c r="P11" s="476">
        <f t="shared" si="1"/>
        <v>57700</v>
      </c>
    </row>
    <row r="12" spans="1:16" ht="24" thickBot="1">
      <c r="A12" s="348"/>
      <c r="B12" s="340">
        <v>250404</v>
      </c>
      <c r="C12" s="356" t="s">
        <v>74</v>
      </c>
      <c r="D12" s="365" t="s">
        <v>83</v>
      </c>
      <c r="E12" s="477">
        <f>F12+I12</f>
        <v>13500</v>
      </c>
      <c r="F12" s="482">
        <v>13500</v>
      </c>
      <c r="G12" s="483"/>
      <c r="H12" s="482"/>
      <c r="I12" s="483"/>
      <c r="J12" s="480">
        <f t="shared" si="0"/>
        <v>0</v>
      </c>
      <c r="K12" s="483"/>
      <c r="L12" s="483"/>
      <c r="M12" s="483"/>
      <c r="N12" s="483"/>
      <c r="O12" s="483"/>
      <c r="P12" s="476">
        <f t="shared" si="1"/>
        <v>13500</v>
      </c>
    </row>
    <row r="13" spans="1:16" ht="24" thickBot="1">
      <c r="A13" s="348"/>
      <c r="B13" s="341" t="s">
        <v>443</v>
      </c>
      <c r="C13" s="364"/>
      <c r="D13" s="350" t="s">
        <v>447</v>
      </c>
      <c r="E13" s="485">
        <f>SUM(E15:E24)</f>
        <v>12510555</v>
      </c>
      <c r="F13" s="480">
        <f>SUM(F15:F24)</f>
        <v>12510555</v>
      </c>
      <c r="G13" s="485">
        <f>SUM(G15:G24)</f>
        <v>6017320</v>
      </c>
      <c r="H13" s="480">
        <f>SUM(H15:H24)</f>
        <v>1248875</v>
      </c>
      <c r="I13" s="485">
        <f>SUM(I15:I24)</f>
        <v>0</v>
      </c>
      <c r="J13" s="480">
        <f t="shared" si="0"/>
        <v>140000</v>
      </c>
      <c r="K13" s="486">
        <f>SUM(K15:K24)</f>
        <v>140000</v>
      </c>
      <c r="L13" s="486">
        <f>SUM(L15:L24)</f>
        <v>28000</v>
      </c>
      <c r="M13" s="486">
        <f>SUM(M15:M24)</f>
        <v>12500</v>
      </c>
      <c r="N13" s="486">
        <f>SUM(N15:N24)</f>
        <v>0</v>
      </c>
      <c r="O13" s="486">
        <f>SUM(O15:O24)</f>
        <v>0</v>
      </c>
      <c r="P13" s="476">
        <f t="shared" si="1"/>
        <v>12650555</v>
      </c>
    </row>
    <row r="14" spans="1:16" ht="15" customHeight="1" thickBot="1">
      <c r="A14" s="348"/>
      <c r="B14" s="393"/>
      <c r="C14" s="356"/>
      <c r="D14" s="400"/>
      <c r="E14" s="487">
        <f>F14+I14</f>
        <v>0</v>
      </c>
      <c r="F14" s="482"/>
      <c r="G14" s="483"/>
      <c r="H14" s="482"/>
      <c r="I14" s="483"/>
      <c r="J14" s="473">
        <f t="shared" si="0"/>
        <v>0</v>
      </c>
      <c r="K14" s="483"/>
      <c r="L14" s="483"/>
      <c r="M14" s="483"/>
      <c r="N14" s="483"/>
      <c r="O14" s="483"/>
      <c r="P14" s="476">
        <f t="shared" si="1"/>
        <v>0</v>
      </c>
    </row>
    <row r="15" spans="1:16" ht="24" thickBot="1">
      <c r="A15" s="348"/>
      <c r="B15" s="339" t="s">
        <v>262</v>
      </c>
      <c r="C15" s="364" t="s">
        <v>89</v>
      </c>
      <c r="D15" s="351" t="s">
        <v>448</v>
      </c>
      <c r="E15" s="477">
        <f aca="true" t="shared" si="2" ref="E15:E24">F15+I15</f>
        <v>7605930</v>
      </c>
      <c r="F15" s="478">
        <v>7605930</v>
      </c>
      <c r="G15" s="479">
        <v>4471860</v>
      </c>
      <c r="H15" s="478">
        <v>1238980</v>
      </c>
      <c r="I15" s="479"/>
      <c r="J15" s="480">
        <f t="shared" si="0"/>
        <v>64000</v>
      </c>
      <c r="K15" s="479">
        <v>64000</v>
      </c>
      <c r="L15" s="479">
        <v>6000</v>
      </c>
      <c r="M15" s="479">
        <v>12500</v>
      </c>
      <c r="N15" s="479"/>
      <c r="O15" s="479"/>
      <c r="P15" s="476">
        <f t="shared" si="1"/>
        <v>7669930</v>
      </c>
    </row>
    <row r="16" spans="1:16" ht="46.5" customHeight="1" thickBot="1">
      <c r="A16" s="348"/>
      <c r="B16" s="343" t="s">
        <v>264</v>
      </c>
      <c r="C16" s="356" t="s">
        <v>90</v>
      </c>
      <c r="D16" s="394" t="s">
        <v>450</v>
      </c>
      <c r="E16" s="488">
        <f t="shared" si="2"/>
        <v>2489620</v>
      </c>
      <c r="F16" s="482">
        <v>2489620</v>
      </c>
      <c r="G16" s="483"/>
      <c r="H16" s="482"/>
      <c r="I16" s="483"/>
      <c r="J16" s="489">
        <f t="shared" si="0"/>
        <v>0</v>
      </c>
      <c r="K16" s="483"/>
      <c r="L16" s="483"/>
      <c r="M16" s="483"/>
      <c r="N16" s="483"/>
      <c r="O16" s="483"/>
      <c r="P16" s="476">
        <f t="shared" si="1"/>
        <v>2489620</v>
      </c>
    </row>
    <row r="17" spans="1:16" ht="24" thickBot="1">
      <c r="A17" s="348"/>
      <c r="B17" s="339" t="s">
        <v>271</v>
      </c>
      <c r="C17" s="364">
        <v>1040</v>
      </c>
      <c r="D17" s="298" t="s">
        <v>451</v>
      </c>
      <c r="E17" s="477">
        <f t="shared" si="2"/>
        <v>500</v>
      </c>
      <c r="F17" s="478">
        <v>500</v>
      </c>
      <c r="G17" s="479"/>
      <c r="H17" s="478"/>
      <c r="I17" s="479"/>
      <c r="J17" s="480">
        <f t="shared" si="0"/>
        <v>0</v>
      </c>
      <c r="K17" s="479"/>
      <c r="L17" s="479"/>
      <c r="M17" s="479"/>
      <c r="N17" s="479"/>
      <c r="O17" s="479"/>
      <c r="P17" s="476">
        <f t="shared" si="1"/>
        <v>500</v>
      </c>
    </row>
    <row r="18" spans="1:16" ht="39" thickBot="1">
      <c r="A18" s="348"/>
      <c r="B18" s="339" t="s">
        <v>274</v>
      </c>
      <c r="C18" s="364">
        <v>1040</v>
      </c>
      <c r="D18" s="335" t="s">
        <v>84</v>
      </c>
      <c r="E18" s="477">
        <f t="shared" si="2"/>
        <v>204505</v>
      </c>
      <c r="F18" s="478">
        <v>204505</v>
      </c>
      <c r="G18" s="479">
        <v>147950</v>
      </c>
      <c r="H18" s="478">
        <v>1600</v>
      </c>
      <c r="I18" s="479"/>
      <c r="J18" s="480">
        <f t="shared" si="0"/>
        <v>0</v>
      </c>
      <c r="K18" s="479"/>
      <c r="L18" s="479"/>
      <c r="M18" s="479"/>
      <c r="N18" s="479"/>
      <c r="O18" s="479"/>
      <c r="P18" s="476">
        <f t="shared" si="1"/>
        <v>204505</v>
      </c>
    </row>
    <row r="19" spans="1:16" ht="49.5" customHeight="1">
      <c r="A19" s="348"/>
      <c r="B19" s="343" t="s">
        <v>276</v>
      </c>
      <c r="C19" s="356">
        <v>1040</v>
      </c>
      <c r="D19" s="377" t="s">
        <v>87</v>
      </c>
      <c r="E19" s="488">
        <f t="shared" si="2"/>
        <v>3500</v>
      </c>
      <c r="F19" s="482">
        <v>3500</v>
      </c>
      <c r="G19" s="483"/>
      <c r="H19" s="482"/>
      <c r="I19" s="483"/>
      <c r="J19" s="489">
        <f t="shared" si="0"/>
        <v>0</v>
      </c>
      <c r="K19" s="483"/>
      <c r="L19" s="483"/>
      <c r="M19" s="483"/>
      <c r="N19" s="483"/>
      <c r="O19" s="483"/>
      <c r="P19" s="476">
        <f t="shared" si="1"/>
        <v>3500</v>
      </c>
    </row>
    <row r="20" spans="1:16" ht="60" customHeight="1" hidden="1" thickBot="1">
      <c r="A20" s="348"/>
      <c r="B20" s="338">
        <v>210105</v>
      </c>
      <c r="C20" s="364" t="s">
        <v>91</v>
      </c>
      <c r="D20" s="335" t="s">
        <v>362</v>
      </c>
      <c r="E20" s="477">
        <f t="shared" si="2"/>
        <v>0</v>
      </c>
      <c r="F20" s="478"/>
      <c r="G20" s="479"/>
      <c r="H20" s="478"/>
      <c r="I20" s="479"/>
      <c r="J20" s="480">
        <f t="shared" si="0"/>
        <v>0</v>
      </c>
      <c r="K20" s="479"/>
      <c r="L20" s="479"/>
      <c r="M20" s="479"/>
      <c r="N20" s="479"/>
      <c r="O20" s="479"/>
      <c r="P20" s="476">
        <f t="shared" si="1"/>
        <v>0</v>
      </c>
    </row>
    <row r="21" spans="1:16" ht="44.25" customHeight="1" thickBot="1">
      <c r="A21" s="348"/>
      <c r="B21" s="375" t="s">
        <v>279</v>
      </c>
      <c r="C21" s="356">
        <v>1020</v>
      </c>
      <c r="D21" s="383" t="s">
        <v>452</v>
      </c>
      <c r="E21" s="488">
        <f t="shared" si="2"/>
        <v>1930600</v>
      </c>
      <c r="F21" s="482">
        <v>1930600</v>
      </c>
      <c r="G21" s="483">
        <v>1397510</v>
      </c>
      <c r="H21" s="482">
        <v>8295</v>
      </c>
      <c r="I21" s="483"/>
      <c r="J21" s="489">
        <f t="shared" si="0"/>
        <v>76000</v>
      </c>
      <c r="K21" s="483">
        <v>76000</v>
      </c>
      <c r="L21" s="483">
        <v>22000</v>
      </c>
      <c r="M21" s="483"/>
      <c r="N21" s="483"/>
      <c r="O21" s="483"/>
      <c r="P21" s="476">
        <f t="shared" si="1"/>
        <v>2006600</v>
      </c>
    </row>
    <row r="22" spans="1:16" ht="25.5" customHeight="1" thickBot="1">
      <c r="A22" s="348"/>
      <c r="B22" s="339">
        <v>130102</v>
      </c>
      <c r="C22" s="364" t="s">
        <v>92</v>
      </c>
      <c r="D22" s="298" t="s">
        <v>453</v>
      </c>
      <c r="E22" s="477">
        <f t="shared" si="2"/>
        <v>10000</v>
      </c>
      <c r="F22" s="478">
        <v>10000</v>
      </c>
      <c r="G22" s="479"/>
      <c r="H22" s="478"/>
      <c r="I22" s="479"/>
      <c r="J22" s="480">
        <f t="shared" si="0"/>
        <v>0</v>
      </c>
      <c r="K22" s="479"/>
      <c r="L22" s="479"/>
      <c r="M22" s="479"/>
      <c r="N22" s="479"/>
      <c r="O22" s="479"/>
      <c r="P22" s="476">
        <f t="shared" si="1"/>
        <v>10000</v>
      </c>
    </row>
    <row r="23" spans="1:16" ht="30.75" customHeight="1" thickBot="1">
      <c r="A23" s="348"/>
      <c r="B23" s="343">
        <v>130110</v>
      </c>
      <c r="C23" s="356" t="s">
        <v>92</v>
      </c>
      <c r="D23" s="337" t="s">
        <v>454</v>
      </c>
      <c r="E23" s="488">
        <f t="shared" si="2"/>
        <v>52600</v>
      </c>
      <c r="F23" s="482">
        <v>52600</v>
      </c>
      <c r="G23" s="483"/>
      <c r="H23" s="482"/>
      <c r="I23" s="483"/>
      <c r="J23" s="489">
        <f t="shared" si="0"/>
        <v>0</v>
      </c>
      <c r="K23" s="483"/>
      <c r="L23" s="483"/>
      <c r="M23" s="483"/>
      <c r="N23" s="483"/>
      <c r="O23" s="483"/>
      <c r="P23" s="476">
        <f t="shared" si="1"/>
        <v>52600</v>
      </c>
    </row>
    <row r="24" spans="1:16" ht="76.5" thickBot="1">
      <c r="A24" s="348"/>
      <c r="B24" s="339">
        <v>130203</v>
      </c>
      <c r="C24" s="364" t="s">
        <v>92</v>
      </c>
      <c r="D24" s="335" t="s">
        <v>455</v>
      </c>
      <c r="E24" s="477">
        <f t="shared" si="2"/>
        <v>213300</v>
      </c>
      <c r="F24" s="478">
        <v>213300</v>
      </c>
      <c r="G24" s="479"/>
      <c r="H24" s="478"/>
      <c r="I24" s="479"/>
      <c r="J24" s="480">
        <f t="shared" si="0"/>
        <v>0</v>
      </c>
      <c r="K24" s="479"/>
      <c r="L24" s="479"/>
      <c r="M24" s="479"/>
      <c r="N24" s="479"/>
      <c r="O24" s="479"/>
      <c r="P24" s="476">
        <f t="shared" si="1"/>
        <v>213300</v>
      </c>
    </row>
    <row r="25" spans="1:16" ht="24" thickBot="1">
      <c r="A25" s="358"/>
      <c r="B25" s="367">
        <v>10</v>
      </c>
      <c r="C25" s="359"/>
      <c r="D25" s="360" t="s">
        <v>456</v>
      </c>
      <c r="E25" s="474">
        <f aca="true" t="shared" si="3" ref="E25:O25">SUM(E26:E33)</f>
        <v>24222900</v>
      </c>
      <c r="F25" s="473">
        <f t="shared" si="3"/>
        <v>24222900</v>
      </c>
      <c r="G25" s="474">
        <f t="shared" si="3"/>
        <v>14672490</v>
      </c>
      <c r="H25" s="473">
        <f t="shared" si="3"/>
        <v>3273830</v>
      </c>
      <c r="I25" s="490">
        <f t="shared" si="3"/>
        <v>0</v>
      </c>
      <c r="J25" s="473">
        <f t="shared" si="0"/>
        <v>55000</v>
      </c>
      <c r="K25" s="490">
        <f t="shared" si="3"/>
        <v>55000</v>
      </c>
      <c r="L25" s="490">
        <f t="shared" si="3"/>
        <v>0</v>
      </c>
      <c r="M25" s="490">
        <f t="shared" si="3"/>
        <v>0</v>
      </c>
      <c r="N25" s="490">
        <f t="shared" si="3"/>
        <v>0</v>
      </c>
      <c r="O25" s="490">
        <f t="shared" si="3"/>
        <v>0</v>
      </c>
      <c r="P25" s="476">
        <f t="shared" si="1"/>
        <v>24277900</v>
      </c>
    </row>
    <row r="26" spans="1:16" ht="64.5" customHeight="1" thickBot="1">
      <c r="A26" s="382"/>
      <c r="B26" s="345" t="s">
        <v>287</v>
      </c>
      <c r="C26" s="364" t="s">
        <v>80</v>
      </c>
      <c r="D26" s="335" t="s">
        <v>82</v>
      </c>
      <c r="E26" s="477">
        <f aca="true" t="shared" si="4" ref="E26:E32">F26+I26</f>
        <v>22434830</v>
      </c>
      <c r="F26" s="478">
        <v>22434830</v>
      </c>
      <c r="G26" s="479">
        <v>13462875</v>
      </c>
      <c r="H26" s="478">
        <v>3177240</v>
      </c>
      <c r="I26" s="479"/>
      <c r="J26" s="480">
        <f t="shared" si="0"/>
        <v>50000</v>
      </c>
      <c r="K26" s="479">
        <v>50000</v>
      </c>
      <c r="L26" s="479"/>
      <c r="M26" s="479"/>
      <c r="N26" s="479"/>
      <c r="O26" s="479"/>
      <c r="P26" s="476">
        <f t="shared" si="1"/>
        <v>22484830</v>
      </c>
    </row>
    <row r="27" spans="1:16" ht="39" thickBot="1">
      <c r="A27" s="348"/>
      <c r="B27" s="375" t="s">
        <v>288</v>
      </c>
      <c r="C27" s="356" t="s">
        <v>78</v>
      </c>
      <c r="D27" s="377" t="s">
        <v>457</v>
      </c>
      <c r="E27" s="477">
        <f t="shared" si="4"/>
        <v>586680</v>
      </c>
      <c r="F27" s="482">
        <v>586680</v>
      </c>
      <c r="G27" s="483">
        <v>405145</v>
      </c>
      <c r="H27" s="482">
        <v>34050</v>
      </c>
      <c r="I27" s="483"/>
      <c r="J27" s="489">
        <f t="shared" si="0"/>
        <v>0</v>
      </c>
      <c r="K27" s="483"/>
      <c r="L27" s="483"/>
      <c r="M27" s="483"/>
      <c r="N27" s="483"/>
      <c r="O27" s="483"/>
      <c r="P27" s="476">
        <f t="shared" si="1"/>
        <v>586680</v>
      </c>
    </row>
    <row r="28" spans="1:16" ht="39" thickBot="1">
      <c r="A28" s="348"/>
      <c r="B28" s="338" t="s">
        <v>289</v>
      </c>
      <c r="C28" s="364" t="s">
        <v>81</v>
      </c>
      <c r="D28" s="335" t="s">
        <v>88</v>
      </c>
      <c r="E28" s="477">
        <f t="shared" si="4"/>
        <v>385005</v>
      </c>
      <c r="F28" s="478">
        <v>385005</v>
      </c>
      <c r="G28" s="479">
        <v>278785</v>
      </c>
      <c r="H28" s="478">
        <v>4520</v>
      </c>
      <c r="I28" s="479"/>
      <c r="J28" s="480">
        <f t="shared" si="0"/>
        <v>0</v>
      </c>
      <c r="K28" s="479"/>
      <c r="L28" s="479"/>
      <c r="M28" s="479"/>
      <c r="N28" s="479"/>
      <c r="O28" s="479"/>
      <c r="P28" s="476">
        <f t="shared" si="1"/>
        <v>385005</v>
      </c>
    </row>
    <row r="29" spans="1:16" ht="39" thickBot="1">
      <c r="A29" s="348"/>
      <c r="B29" s="375" t="s">
        <v>290</v>
      </c>
      <c r="C29" s="356" t="s">
        <v>81</v>
      </c>
      <c r="D29" s="377" t="s">
        <v>458</v>
      </c>
      <c r="E29" s="477">
        <f t="shared" si="4"/>
        <v>285155</v>
      </c>
      <c r="F29" s="482">
        <v>285155</v>
      </c>
      <c r="G29" s="491">
        <v>194925</v>
      </c>
      <c r="H29" s="482">
        <v>7575</v>
      </c>
      <c r="I29" s="483"/>
      <c r="J29" s="489">
        <f t="shared" si="0"/>
        <v>0</v>
      </c>
      <c r="K29" s="483"/>
      <c r="L29" s="483"/>
      <c r="M29" s="483"/>
      <c r="N29" s="483"/>
      <c r="O29" s="483"/>
      <c r="P29" s="476">
        <f t="shared" si="1"/>
        <v>285155</v>
      </c>
    </row>
    <row r="30" spans="1:16" ht="39" thickBot="1">
      <c r="A30" s="348"/>
      <c r="B30" s="339" t="s">
        <v>291</v>
      </c>
      <c r="C30" s="364" t="s">
        <v>81</v>
      </c>
      <c r="D30" s="335" t="s">
        <v>459</v>
      </c>
      <c r="E30" s="477">
        <f t="shared" si="4"/>
        <v>133970</v>
      </c>
      <c r="F30" s="478">
        <v>133970</v>
      </c>
      <c r="G30" s="479">
        <v>92995</v>
      </c>
      <c r="H30" s="478">
        <v>6220</v>
      </c>
      <c r="I30" s="479"/>
      <c r="J30" s="480">
        <f t="shared" si="0"/>
        <v>0</v>
      </c>
      <c r="K30" s="479"/>
      <c r="L30" s="479"/>
      <c r="M30" s="479"/>
      <c r="N30" s="479"/>
      <c r="O30" s="479"/>
      <c r="P30" s="476">
        <f t="shared" si="1"/>
        <v>133970</v>
      </c>
    </row>
    <row r="31" spans="1:16" ht="24" thickBot="1">
      <c r="A31" s="348"/>
      <c r="B31" s="343" t="s">
        <v>292</v>
      </c>
      <c r="C31" s="356" t="s">
        <v>81</v>
      </c>
      <c r="D31" s="337" t="s">
        <v>460</v>
      </c>
      <c r="E31" s="477">
        <f t="shared" si="4"/>
        <v>368300</v>
      </c>
      <c r="F31" s="482">
        <v>368300</v>
      </c>
      <c r="G31" s="491">
        <v>237765</v>
      </c>
      <c r="H31" s="482">
        <v>44225</v>
      </c>
      <c r="I31" s="483"/>
      <c r="J31" s="489">
        <f t="shared" si="0"/>
        <v>5000</v>
      </c>
      <c r="K31" s="483">
        <v>5000</v>
      </c>
      <c r="L31" s="483"/>
      <c r="M31" s="483"/>
      <c r="N31" s="483"/>
      <c r="O31" s="483"/>
      <c r="P31" s="476">
        <f t="shared" si="1"/>
        <v>373300</v>
      </c>
    </row>
    <row r="32" spans="1:16" ht="48.75" customHeight="1" thickBot="1">
      <c r="A32" s="348"/>
      <c r="B32" s="339" t="s">
        <v>293</v>
      </c>
      <c r="C32" s="364" t="s">
        <v>81</v>
      </c>
      <c r="D32" s="335" t="s">
        <v>0</v>
      </c>
      <c r="E32" s="477">
        <f t="shared" si="4"/>
        <v>28960</v>
      </c>
      <c r="F32" s="478">
        <v>28960</v>
      </c>
      <c r="G32" s="479"/>
      <c r="H32" s="478"/>
      <c r="I32" s="479"/>
      <c r="J32" s="480">
        <f t="shared" si="0"/>
        <v>0</v>
      </c>
      <c r="K32" s="479"/>
      <c r="L32" s="479"/>
      <c r="M32" s="479"/>
      <c r="N32" s="479"/>
      <c r="O32" s="479"/>
      <c r="P32" s="476">
        <f t="shared" si="1"/>
        <v>28960</v>
      </c>
    </row>
    <row r="33" spans="1:16" ht="24" thickBot="1">
      <c r="A33" s="348"/>
      <c r="B33" s="340"/>
      <c r="C33" s="356"/>
      <c r="D33" s="353"/>
      <c r="E33" s="492"/>
      <c r="F33" s="482"/>
      <c r="G33" s="483"/>
      <c r="H33" s="482"/>
      <c r="I33" s="483"/>
      <c r="J33" s="484">
        <f t="shared" si="0"/>
        <v>0</v>
      </c>
      <c r="K33" s="483"/>
      <c r="L33" s="483"/>
      <c r="M33" s="483"/>
      <c r="N33" s="483"/>
      <c r="O33" s="483"/>
      <c r="P33" s="476">
        <f t="shared" si="1"/>
        <v>0</v>
      </c>
    </row>
    <row r="34" spans="1:16" ht="69" thickBot="1">
      <c r="A34" s="348"/>
      <c r="B34" s="361">
        <v>15</v>
      </c>
      <c r="C34" s="359"/>
      <c r="D34" s="362" t="s">
        <v>34</v>
      </c>
      <c r="E34" s="511">
        <f aca="true" t="shared" si="5" ref="E34:P34">E36+E38+E40+E42+E44+E47+E49+E51+E53+E55+E57+E59+E61+E63+E65+E67+E69+E71+E73+E75+E77+E79+E81+E83+E85+E87+E89+E90+E91+E92+E93+E97</f>
        <v>24668900</v>
      </c>
      <c r="F34" s="494">
        <f t="shared" si="5"/>
        <v>24668900</v>
      </c>
      <c r="G34" s="493">
        <f t="shared" si="5"/>
        <v>0</v>
      </c>
      <c r="H34" s="494">
        <f t="shared" si="5"/>
        <v>0</v>
      </c>
      <c r="I34" s="493">
        <f t="shared" si="5"/>
        <v>0</v>
      </c>
      <c r="J34" s="494">
        <f t="shared" si="5"/>
        <v>0</v>
      </c>
      <c r="K34" s="493">
        <f t="shared" si="5"/>
        <v>0</v>
      </c>
      <c r="L34" s="494">
        <f t="shared" si="5"/>
        <v>0</v>
      </c>
      <c r="M34" s="493">
        <f t="shared" si="5"/>
        <v>0</v>
      </c>
      <c r="N34" s="494">
        <f t="shared" si="5"/>
        <v>0</v>
      </c>
      <c r="O34" s="493">
        <f t="shared" si="5"/>
        <v>0</v>
      </c>
      <c r="P34" s="494">
        <f t="shared" si="5"/>
        <v>24668900</v>
      </c>
    </row>
    <row r="35" spans="1:16" ht="38.25" thickBot="1">
      <c r="A35" s="348"/>
      <c r="B35" s="341"/>
      <c r="C35" s="356"/>
      <c r="D35" s="331" t="s">
        <v>449</v>
      </c>
      <c r="E35" s="493">
        <f>E37+E39+E41+E43+E46+E48+E50+E52+E54+E56+E58+E60+E62+E64+E66+E68+E70+E72+E74+E76+E78+E80+E82+E84+E86+E88+E94+E96+E98</f>
        <v>24586400</v>
      </c>
      <c r="F35" s="493">
        <f>F37+F39+F41+F43+F46+F48+F50+F52+F54+F56+F58+F60+F62+F64+F66+F68+F70+F72+F74+F76+F78+F80+F82+F84+F86+F88+F94+F96+F98</f>
        <v>24586400</v>
      </c>
      <c r="G35" s="493">
        <f>G37+G39+G41+G43+G46+G48+G50+G52+G54+G56+G58+G60+G62+G64+G66+G68+G70+G72+G74+G76+G78+G80+G82+G84+G86+G88+G94+G96+G98</f>
        <v>0</v>
      </c>
      <c r="H35" s="493">
        <f>H37+H39+H41+H43+H46+H48+H50+H52+H54+H56+H58+H60+H62+H64+H66+H68+H70+H72+H74+H76+H78+H80+H82+H84+H86+H88+H94+H96+H98</f>
        <v>0</v>
      </c>
      <c r="I35" s="495">
        <f>I37+I39+I41+I43+I46+I48+I50+I52+I54+I56+I58+I60+I62+I64+I66+I68+I70+I72+I74+I76+I78+I80+I82+I84+I94+I96+I98</f>
        <v>0</v>
      </c>
      <c r="J35" s="480">
        <f t="shared" si="0"/>
        <v>0</v>
      </c>
      <c r="K35" s="495">
        <f>K37+K39+K41+K43+K46+K48+K50+K52+K54+K56+K58+K60+K62+K64+K66+K68+K70+K72+K74+K76+K78+K80+K82+K84+K94+K96+K98</f>
        <v>0</v>
      </c>
      <c r="L35" s="495">
        <f>L37+L39+L41+L43+L46+L48+L50+L52+L54+L56+L58+L60+L62+L64+L66+L68+L70+L72+L74+L76+L78+L80+L82+L84+L94+L96+L98</f>
        <v>0</v>
      </c>
      <c r="M35" s="495">
        <f>M37+M39+M41+M43+M46+M48+M50+M52+M54+M56+M58+M60+M62+M64+M66+M68+M70+M72+M74+M76+M78+M80+M82+M84+M94+M96+M98</f>
        <v>0</v>
      </c>
      <c r="N35" s="495">
        <f>N37+N39+N41+N43+N46+N48+N50+N52+N54+N56+N58+N60+N62+N64+N66+N68+N70+N72+N74+N76+N78+N80+N82+N84+N94+N96+N98</f>
        <v>0</v>
      </c>
      <c r="O35" s="495">
        <f>O37+O39+O41+O43+O46+O48+O50+O52+O54+O56+O58+O60+O62+O64+O66+O68+O70+O72+O74+O76+O78+O80+O82+O84+O94+O96+O98</f>
        <v>0</v>
      </c>
      <c r="P35" s="476">
        <f t="shared" si="1"/>
        <v>24586400</v>
      </c>
    </row>
    <row r="36" spans="1:16" ht="39" thickBot="1">
      <c r="A36" s="348"/>
      <c r="B36" s="395" t="s">
        <v>295</v>
      </c>
      <c r="C36" s="356" t="s">
        <v>93</v>
      </c>
      <c r="D36" s="352" t="s">
        <v>35</v>
      </c>
      <c r="E36" s="487">
        <f aca="true" t="shared" si="6" ref="E36:E98">F36+I36</f>
        <v>425400</v>
      </c>
      <c r="F36" s="482">
        <v>425400</v>
      </c>
      <c r="G36" s="483"/>
      <c r="H36" s="482"/>
      <c r="I36" s="483"/>
      <c r="J36" s="473">
        <f t="shared" si="0"/>
        <v>0</v>
      </c>
      <c r="K36" s="483"/>
      <c r="L36" s="483"/>
      <c r="M36" s="483"/>
      <c r="N36" s="483"/>
      <c r="O36" s="483"/>
      <c r="P36" s="476">
        <f t="shared" si="1"/>
        <v>425400</v>
      </c>
    </row>
    <row r="37" spans="1:16" ht="38.25" thickBot="1">
      <c r="A37" s="348"/>
      <c r="B37" s="339"/>
      <c r="C37" s="364"/>
      <c r="D37" s="331" t="s">
        <v>449</v>
      </c>
      <c r="E37" s="477">
        <f t="shared" si="6"/>
        <v>425400</v>
      </c>
      <c r="F37" s="478">
        <v>425400</v>
      </c>
      <c r="G37" s="479"/>
      <c r="H37" s="478"/>
      <c r="I37" s="479"/>
      <c r="J37" s="480">
        <f t="shared" si="0"/>
        <v>0</v>
      </c>
      <c r="K37" s="479"/>
      <c r="L37" s="479"/>
      <c r="M37" s="479"/>
      <c r="N37" s="479"/>
      <c r="O37" s="479"/>
      <c r="P37" s="476">
        <f t="shared" si="1"/>
        <v>425400</v>
      </c>
    </row>
    <row r="38" spans="1:16" ht="263.25" thickBot="1">
      <c r="A38" s="348"/>
      <c r="B38" s="375" t="s">
        <v>444</v>
      </c>
      <c r="C38" s="356">
        <v>1030</v>
      </c>
      <c r="D38" s="396" t="s">
        <v>36</v>
      </c>
      <c r="E38" s="488">
        <f t="shared" si="6"/>
        <v>1253500</v>
      </c>
      <c r="F38" s="482">
        <v>1253500</v>
      </c>
      <c r="G38" s="483"/>
      <c r="H38" s="482"/>
      <c r="I38" s="483"/>
      <c r="J38" s="489">
        <f t="shared" si="0"/>
        <v>0</v>
      </c>
      <c r="K38" s="483"/>
      <c r="L38" s="483"/>
      <c r="M38" s="483"/>
      <c r="N38" s="483"/>
      <c r="O38" s="483"/>
      <c r="P38" s="476">
        <f t="shared" si="1"/>
        <v>1253500</v>
      </c>
    </row>
    <row r="39" spans="1:16" ht="38.25" thickBot="1">
      <c r="A39" s="348"/>
      <c r="B39" s="338"/>
      <c r="C39" s="364"/>
      <c r="D39" s="331" t="s">
        <v>449</v>
      </c>
      <c r="E39" s="477">
        <f t="shared" si="6"/>
        <v>1253500</v>
      </c>
      <c r="F39" s="478">
        <v>1253500</v>
      </c>
      <c r="G39" s="479"/>
      <c r="H39" s="478"/>
      <c r="I39" s="479"/>
      <c r="J39" s="480">
        <f t="shared" si="0"/>
        <v>0</v>
      </c>
      <c r="K39" s="479"/>
      <c r="L39" s="479"/>
      <c r="M39" s="479"/>
      <c r="N39" s="479"/>
      <c r="O39" s="479"/>
      <c r="P39" s="476">
        <f t="shared" si="1"/>
        <v>1253500</v>
      </c>
    </row>
    <row r="40" spans="1:16" ht="244.5" thickBot="1">
      <c r="A40" s="348"/>
      <c r="B40" s="397" t="s">
        <v>302</v>
      </c>
      <c r="C40" s="356">
        <v>1030</v>
      </c>
      <c r="D40" s="383" t="s">
        <v>37</v>
      </c>
      <c r="E40" s="488">
        <f t="shared" si="6"/>
        <v>141170</v>
      </c>
      <c r="F40" s="482">
        <v>141170</v>
      </c>
      <c r="G40" s="483"/>
      <c r="H40" s="482"/>
      <c r="I40" s="483"/>
      <c r="J40" s="489">
        <f t="shared" si="0"/>
        <v>0</v>
      </c>
      <c r="K40" s="483"/>
      <c r="L40" s="483"/>
      <c r="M40" s="483"/>
      <c r="N40" s="483"/>
      <c r="O40" s="483"/>
      <c r="P40" s="476">
        <f t="shared" si="1"/>
        <v>141170</v>
      </c>
    </row>
    <row r="41" spans="1:16" ht="38.25" thickBot="1">
      <c r="A41" s="348"/>
      <c r="B41" s="398"/>
      <c r="C41" s="364"/>
      <c r="D41" s="331" t="s">
        <v>449</v>
      </c>
      <c r="E41" s="477">
        <f t="shared" si="6"/>
        <v>141170</v>
      </c>
      <c r="F41" s="478">
        <v>141170</v>
      </c>
      <c r="G41" s="479"/>
      <c r="H41" s="478"/>
      <c r="I41" s="479"/>
      <c r="J41" s="480">
        <f t="shared" si="0"/>
        <v>0</v>
      </c>
      <c r="K41" s="479"/>
      <c r="L41" s="479"/>
      <c r="M41" s="479"/>
      <c r="N41" s="479"/>
      <c r="O41" s="479"/>
      <c r="P41" s="476">
        <f t="shared" si="1"/>
        <v>141170</v>
      </c>
    </row>
    <row r="42" spans="1:16" ht="263.25" thickBot="1">
      <c r="A42" s="348"/>
      <c r="B42" s="375" t="s">
        <v>308</v>
      </c>
      <c r="C42" s="356">
        <v>1030</v>
      </c>
      <c r="D42" s="383" t="s">
        <v>39</v>
      </c>
      <c r="E42" s="488">
        <f t="shared" si="6"/>
        <v>19700</v>
      </c>
      <c r="F42" s="482">
        <v>19700</v>
      </c>
      <c r="G42" s="483"/>
      <c r="H42" s="482"/>
      <c r="I42" s="483"/>
      <c r="J42" s="489">
        <f t="shared" si="0"/>
        <v>0</v>
      </c>
      <c r="K42" s="483"/>
      <c r="L42" s="483"/>
      <c r="M42" s="483"/>
      <c r="N42" s="483"/>
      <c r="O42" s="483"/>
      <c r="P42" s="476">
        <f t="shared" si="1"/>
        <v>19700</v>
      </c>
    </row>
    <row r="43" spans="1:16" ht="38.25" thickBot="1">
      <c r="A43" s="348"/>
      <c r="B43" s="338"/>
      <c r="C43" s="364"/>
      <c r="D43" s="331" t="s">
        <v>449</v>
      </c>
      <c r="E43" s="477">
        <f t="shared" si="6"/>
        <v>19700</v>
      </c>
      <c r="F43" s="478">
        <v>19700</v>
      </c>
      <c r="G43" s="479"/>
      <c r="H43" s="478"/>
      <c r="I43" s="479"/>
      <c r="J43" s="480">
        <f t="shared" si="0"/>
        <v>0</v>
      </c>
      <c r="K43" s="479"/>
      <c r="L43" s="479"/>
      <c r="M43" s="479"/>
      <c r="N43" s="479"/>
      <c r="O43" s="479"/>
      <c r="P43" s="476">
        <f t="shared" si="1"/>
        <v>19700</v>
      </c>
    </row>
    <row r="44" spans="1:16" ht="409.5" thickBot="1">
      <c r="A44" s="389"/>
      <c r="B44" s="560" t="s">
        <v>297</v>
      </c>
      <c r="C44" s="390">
        <v>1030</v>
      </c>
      <c r="D44" s="391" t="s">
        <v>234</v>
      </c>
      <c r="E44" s="477">
        <f t="shared" si="6"/>
        <v>165000</v>
      </c>
      <c r="F44" s="496">
        <v>165000</v>
      </c>
      <c r="G44" s="497"/>
      <c r="H44" s="496"/>
      <c r="I44" s="497"/>
      <c r="J44" s="480">
        <f t="shared" si="0"/>
        <v>0</v>
      </c>
      <c r="K44" s="497"/>
      <c r="L44" s="497"/>
      <c r="M44" s="497"/>
      <c r="N44" s="497"/>
      <c r="O44" s="497"/>
      <c r="P44" s="476">
        <f t="shared" si="1"/>
        <v>165000</v>
      </c>
    </row>
    <row r="45" spans="1:16" ht="225.75" thickBot="1">
      <c r="A45" s="349"/>
      <c r="B45" s="561"/>
      <c r="C45" s="357"/>
      <c r="D45" s="392" t="s">
        <v>40</v>
      </c>
      <c r="E45" s="477">
        <f t="shared" si="6"/>
        <v>0</v>
      </c>
      <c r="F45" s="498"/>
      <c r="G45" s="499"/>
      <c r="H45" s="498"/>
      <c r="I45" s="499"/>
      <c r="J45" s="480">
        <f t="shared" si="0"/>
        <v>0</v>
      </c>
      <c r="K45" s="499"/>
      <c r="L45" s="499"/>
      <c r="M45" s="499"/>
      <c r="N45" s="499"/>
      <c r="O45" s="499"/>
      <c r="P45" s="476">
        <f t="shared" si="1"/>
        <v>0</v>
      </c>
    </row>
    <row r="46" spans="1:16" ht="38.25" thickBot="1">
      <c r="A46" s="348"/>
      <c r="B46" s="338"/>
      <c r="C46" s="364"/>
      <c r="D46" s="331" t="s">
        <v>449</v>
      </c>
      <c r="E46" s="477">
        <f t="shared" si="6"/>
        <v>165000</v>
      </c>
      <c r="F46" s="478">
        <v>165000</v>
      </c>
      <c r="G46" s="479"/>
      <c r="H46" s="478"/>
      <c r="I46" s="479"/>
      <c r="J46" s="480">
        <f t="shared" si="0"/>
        <v>0</v>
      </c>
      <c r="K46" s="479"/>
      <c r="L46" s="479"/>
      <c r="M46" s="479"/>
      <c r="N46" s="479"/>
      <c r="O46" s="479"/>
      <c r="P46" s="476">
        <f t="shared" si="1"/>
        <v>165000</v>
      </c>
    </row>
    <row r="47" spans="1:16" ht="409.5" thickBot="1">
      <c r="A47" s="348"/>
      <c r="B47" s="375" t="s">
        <v>303</v>
      </c>
      <c r="C47" s="356">
        <v>1030</v>
      </c>
      <c r="D47" s="399" t="s">
        <v>235</v>
      </c>
      <c r="E47" s="481">
        <f t="shared" si="6"/>
        <v>6095</v>
      </c>
      <c r="F47" s="482">
        <v>6095</v>
      </c>
      <c r="G47" s="483"/>
      <c r="H47" s="482"/>
      <c r="I47" s="483"/>
      <c r="J47" s="484">
        <f t="shared" si="0"/>
        <v>0</v>
      </c>
      <c r="K47" s="483"/>
      <c r="L47" s="483"/>
      <c r="M47" s="483"/>
      <c r="N47" s="483"/>
      <c r="O47" s="483"/>
      <c r="P47" s="476">
        <f t="shared" si="1"/>
        <v>6095</v>
      </c>
    </row>
    <row r="48" spans="1:16" ht="38.25" thickBot="1">
      <c r="A48" s="348"/>
      <c r="B48" s="338"/>
      <c r="C48" s="364"/>
      <c r="D48" s="331" t="s">
        <v>449</v>
      </c>
      <c r="E48" s="477">
        <f t="shared" si="6"/>
        <v>6095</v>
      </c>
      <c r="F48" s="478">
        <v>6095</v>
      </c>
      <c r="G48" s="479"/>
      <c r="H48" s="478"/>
      <c r="I48" s="479"/>
      <c r="J48" s="480">
        <f t="shared" si="0"/>
        <v>0</v>
      </c>
      <c r="K48" s="479"/>
      <c r="L48" s="479"/>
      <c r="M48" s="479"/>
      <c r="N48" s="479"/>
      <c r="O48" s="479"/>
      <c r="P48" s="476">
        <f t="shared" si="1"/>
        <v>6095</v>
      </c>
    </row>
    <row r="49" spans="1:16" ht="94.5" thickBot="1">
      <c r="A49" s="348"/>
      <c r="B49" s="338" t="s">
        <v>298</v>
      </c>
      <c r="C49" s="364">
        <v>1070</v>
      </c>
      <c r="D49" s="332" t="s">
        <v>41</v>
      </c>
      <c r="E49" s="477">
        <f t="shared" si="6"/>
        <v>182000</v>
      </c>
      <c r="F49" s="478">
        <v>182000</v>
      </c>
      <c r="G49" s="479"/>
      <c r="H49" s="478"/>
      <c r="I49" s="479"/>
      <c r="J49" s="480">
        <f t="shared" si="0"/>
        <v>0</v>
      </c>
      <c r="K49" s="479"/>
      <c r="L49" s="479"/>
      <c r="M49" s="479"/>
      <c r="N49" s="479"/>
      <c r="O49" s="479"/>
      <c r="P49" s="476">
        <f t="shared" si="1"/>
        <v>182000</v>
      </c>
    </row>
    <row r="50" spans="1:16" ht="38.25" thickBot="1">
      <c r="A50" s="348"/>
      <c r="B50" s="375"/>
      <c r="C50" s="356"/>
      <c r="D50" s="388" t="s">
        <v>449</v>
      </c>
      <c r="E50" s="488">
        <f t="shared" si="6"/>
        <v>182000</v>
      </c>
      <c r="F50" s="482">
        <v>182000</v>
      </c>
      <c r="G50" s="483"/>
      <c r="H50" s="482"/>
      <c r="I50" s="483"/>
      <c r="J50" s="489">
        <f t="shared" si="0"/>
        <v>0</v>
      </c>
      <c r="K50" s="483"/>
      <c r="L50" s="483"/>
      <c r="M50" s="483"/>
      <c r="N50" s="483"/>
      <c r="O50" s="483"/>
      <c r="P50" s="476">
        <f t="shared" si="1"/>
        <v>182000</v>
      </c>
    </row>
    <row r="51" spans="1:16" ht="94.5" thickBot="1">
      <c r="A51" s="348"/>
      <c r="B51" s="338" t="s">
        <v>304</v>
      </c>
      <c r="C51" s="364">
        <v>1070</v>
      </c>
      <c r="D51" s="332" t="s">
        <v>42</v>
      </c>
      <c r="E51" s="477">
        <f t="shared" si="6"/>
        <v>17000</v>
      </c>
      <c r="F51" s="478">
        <v>17000</v>
      </c>
      <c r="G51" s="479"/>
      <c r="H51" s="478"/>
      <c r="I51" s="479"/>
      <c r="J51" s="480">
        <f t="shared" si="0"/>
        <v>0</v>
      </c>
      <c r="K51" s="479"/>
      <c r="L51" s="479"/>
      <c r="M51" s="479"/>
      <c r="N51" s="479"/>
      <c r="O51" s="479"/>
      <c r="P51" s="476">
        <f t="shared" si="1"/>
        <v>17000</v>
      </c>
    </row>
    <row r="52" spans="1:16" ht="38.25" thickBot="1">
      <c r="A52" s="348"/>
      <c r="B52" s="375"/>
      <c r="C52" s="356"/>
      <c r="D52" s="334" t="s">
        <v>449</v>
      </c>
      <c r="E52" s="488">
        <f t="shared" si="6"/>
        <v>17000</v>
      </c>
      <c r="F52" s="482">
        <v>17000</v>
      </c>
      <c r="G52" s="483"/>
      <c r="H52" s="482"/>
      <c r="I52" s="483"/>
      <c r="J52" s="489">
        <f t="shared" si="0"/>
        <v>0</v>
      </c>
      <c r="K52" s="483"/>
      <c r="L52" s="483"/>
      <c r="M52" s="483"/>
      <c r="N52" s="483"/>
      <c r="O52" s="483"/>
      <c r="P52" s="476">
        <f t="shared" si="1"/>
        <v>17000</v>
      </c>
    </row>
    <row r="53" spans="1:16" ht="95.25" thickBot="1">
      <c r="A53" s="348"/>
      <c r="B53" s="338" t="s">
        <v>309</v>
      </c>
      <c r="C53" s="364">
        <v>1070</v>
      </c>
      <c r="D53" s="335" t="s">
        <v>43</v>
      </c>
      <c r="E53" s="477">
        <f t="shared" si="6"/>
        <v>1000</v>
      </c>
      <c r="F53" s="478">
        <v>1000</v>
      </c>
      <c r="G53" s="479"/>
      <c r="H53" s="478"/>
      <c r="I53" s="479"/>
      <c r="J53" s="480">
        <f t="shared" si="0"/>
        <v>0</v>
      </c>
      <c r="K53" s="479"/>
      <c r="L53" s="479"/>
      <c r="M53" s="479"/>
      <c r="N53" s="479"/>
      <c r="O53" s="479"/>
      <c r="P53" s="476">
        <f t="shared" si="1"/>
        <v>1000</v>
      </c>
    </row>
    <row r="54" spans="1:16" ht="38.25" thickBot="1">
      <c r="A54" s="348"/>
      <c r="B54" s="375"/>
      <c r="C54" s="356"/>
      <c r="D54" s="334" t="s">
        <v>449</v>
      </c>
      <c r="E54" s="488">
        <f t="shared" si="6"/>
        <v>1000</v>
      </c>
      <c r="F54" s="482">
        <v>1000</v>
      </c>
      <c r="G54" s="483"/>
      <c r="H54" s="482"/>
      <c r="I54" s="483"/>
      <c r="J54" s="489">
        <f t="shared" si="0"/>
        <v>0</v>
      </c>
      <c r="K54" s="483"/>
      <c r="L54" s="483"/>
      <c r="M54" s="483"/>
      <c r="N54" s="483"/>
      <c r="O54" s="483"/>
      <c r="P54" s="476">
        <f t="shared" si="1"/>
        <v>1000</v>
      </c>
    </row>
    <row r="55" spans="1:16" ht="207" thickBot="1">
      <c r="A55" s="348"/>
      <c r="B55" s="338" t="s">
        <v>299</v>
      </c>
      <c r="C55" s="364">
        <v>1070</v>
      </c>
      <c r="D55" s="386" t="s">
        <v>44</v>
      </c>
      <c r="E55" s="477">
        <f t="shared" si="6"/>
        <v>1104700</v>
      </c>
      <c r="F55" s="478">
        <v>1104700</v>
      </c>
      <c r="G55" s="479"/>
      <c r="H55" s="478"/>
      <c r="I55" s="479"/>
      <c r="J55" s="480">
        <f t="shared" si="0"/>
        <v>0</v>
      </c>
      <c r="K55" s="479"/>
      <c r="L55" s="479"/>
      <c r="M55" s="479"/>
      <c r="N55" s="479"/>
      <c r="O55" s="479"/>
      <c r="P55" s="476">
        <f t="shared" si="1"/>
        <v>1104700</v>
      </c>
    </row>
    <row r="56" spans="1:16" ht="38.25" thickBot="1">
      <c r="A56" s="348"/>
      <c r="B56" s="375"/>
      <c r="C56" s="356"/>
      <c r="D56" s="388" t="s">
        <v>449</v>
      </c>
      <c r="E56" s="488">
        <f t="shared" si="6"/>
        <v>1104700</v>
      </c>
      <c r="F56" s="482">
        <v>1104700</v>
      </c>
      <c r="G56" s="483"/>
      <c r="H56" s="482"/>
      <c r="I56" s="483"/>
      <c r="J56" s="489">
        <f t="shared" si="0"/>
        <v>0</v>
      </c>
      <c r="K56" s="483"/>
      <c r="L56" s="483"/>
      <c r="M56" s="483"/>
      <c r="N56" s="483"/>
      <c r="O56" s="483"/>
      <c r="P56" s="476">
        <f t="shared" si="1"/>
        <v>1104700</v>
      </c>
    </row>
    <row r="57" spans="1:16" ht="225.75" thickBot="1">
      <c r="A57" s="348"/>
      <c r="B57" s="338" t="s">
        <v>305</v>
      </c>
      <c r="C57" s="364">
        <v>1070</v>
      </c>
      <c r="D57" s="387" t="s">
        <v>45</v>
      </c>
      <c r="E57" s="477">
        <f t="shared" si="6"/>
        <v>101565</v>
      </c>
      <c r="F57" s="478">
        <v>101565</v>
      </c>
      <c r="G57" s="479"/>
      <c r="H57" s="478"/>
      <c r="I57" s="479"/>
      <c r="J57" s="480">
        <f t="shared" si="0"/>
        <v>0</v>
      </c>
      <c r="K57" s="479"/>
      <c r="L57" s="479"/>
      <c r="M57" s="479"/>
      <c r="N57" s="479"/>
      <c r="O57" s="479"/>
      <c r="P57" s="476">
        <f t="shared" si="1"/>
        <v>101565</v>
      </c>
    </row>
    <row r="58" spans="1:16" ht="38.25" thickBot="1">
      <c r="A58" s="348"/>
      <c r="B58" s="375"/>
      <c r="C58" s="356"/>
      <c r="D58" s="334" t="s">
        <v>449</v>
      </c>
      <c r="E58" s="488">
        <f t="shared" si="6"/>
        <v>101565</v>
      </c>
      <c r="F58" s="482">
        <v>101565</v>
      </c>
      <c r="G58" s="483"/>
      <c r="H58" s="482"/>
      <c r="I58" s="483"/>
      <c r="J58" s="489">
        <f t="shared" si="0"/>
        <v>0</v>
      </c>
      <c r="K58" s="483"/>
      <c r="L58" s="483"/>
      <c r="M58" s="483"/>
      <c r="N58" s="483"/>
      <c r="O58" s="483"/>
      <c r="P58" s="476">
        <f t="shared" si="1"/>
        <v>101565</v>
      </c>
    </row>
    <row r="59" spans="1:16" ht="38.25" thickBot="1">
      <c r="A59" s="348"/>
      <c r="B59" s="338" t="s">
        <v>310</v>
      </c>
      <c r="C59" s="364">
        <v>1070</v>
      </c>
      <c r="D59" s="386" t="s">
        <v>46</v>
      </c>
      <c r="E59" s="477">
        <f t="shared" si="6"/>
        <v>45000</v>
      </c>
      <c r="F59" s="478">
        <v>45000</v>
      </c>
      <c r="G59" s="479"/>
      <c r="H59" s="478"/>
      <c r="I59" s="479"/>
      <c r="J59" s="480">
        <f t="shared" si="0"/>
        <v>0</v>
      </c>
      <c r="K59" s="479"/>
      <c r="L59" s="479"/>
      <c r="M59" s="479"/>
      <c r="N59" s="479"/>
      <c r="O59" s="479"/>
      <c r="P59" s="476">
        <f t="shared" si="1"/>
        <v>45000</v>
      </c>
    </row>
    <row r="60" spans="1:16" ht="38.25" thickBot="1">
      <c r="A60" s="348"/>
      <c r="B60" s="375"/>
      <c r="C60" s="356"/>
      <c r="D60" s="334" t="s">
        <v>449</v>
      </c>
      <c r="E60" s="488">
        <f t="shared" si="6"/>
        <v>45000</v>
      </c>
      <c r="F60" s="482">
        <v>45000</v>
      </c>
      <c r="G60" s="483"/>
      <c r="H60" s="482"/>
      <c r="I60" s="483"/>
      <c r="J60" s="489">
        <f t="shared" si="0"/>
        <v>0</v>
      </c>
      <c r="K60" s="483"/>
      <c r="L60" s="483"/>
      <c r="M60" s="483"/>
      <c r="N60" s="483"/>
      <c r="O60" s="483"/>
      <c r="P60" s="476">
        <f t="shared" si="1"/>
        <v>45000</v>
      </c>
    </row>
    <row r="61" spans="1:16" ht="38.25" thickBot="1">
      <c r="A61" s="348"/>
      <c r="B61" s="338" t="s">
        <v>300</v>
      </c>
      <c r="C61" s="364">
        <v>1070</v>
      </c>
      <c r="D61" s="386" t="s">
        <v>47</v>
      </c>
      <c r="E61" s="477">
        <f t="shared" si="6"/>
        <v>279000</v>
      </c>
      <c r="F61" s="478">
        <v>279000</v>
      </c>
      <c r="G61" s="479"/>
      <c r="H61" s="478"/>
      <c r="I61" s="479"/>
      <c r="J61" s="480">
        <f t="shared" si="0"/>
        <v>0</v>
      </c>
      <c r="K61" s="479"/>
      <c r="L61" s="479"/>
      <c r="M61" s="479"/>
      <c r="N61" s="479"/>
      <c r="O61" s="479"/>
      <c r="P61" s="476">
        <f t="shared" si="1"/>
        <v>279000</v>
      </c>
    </row>
    <row r="62" spans="1:16" ht="38.25" thickBot="1">
      <c r="A62" s="348"/>
      <c r="B62" s="375"/>
      <c r="C62" s="356"/>
      <c r="D62" s="334" t="s">
        <v>449</v>
      </c>
      <c r="E62" s="488">
        <f t="shared" si="6"/>
        <v>279000</v>
      </c>
      <c r="F62" s="482">
        <v>279000</v>
      </c>
      <c r="G62" s="483"/>
      <c r="H62" s="482"/>
      <c r="I62" s="483"/>
      <c r="J62" s="489">
        <f t="shared" si="0"/>
        <v>0</v>
      </c>
      <c r="K62" s="483"/>
      <c r="L62" s="483"/>
      <c r="M62" s="483"/>
      <c r="N62" s="483"/>
      <c r="O62" s="483"/>
      <c r="P62" s="476">
        <f t="shared" si="1"/>
        <v>279000</v>
      </c>
    </row>
    <row r="63" spans="1:16" ht="38.25" thickBot="1">
      <c r="A63" s="348"/>
      <c r="B63" s="338" t="s">
        <v>306</v>
      </c>
      <c r="C63" s="364">
        <v>1070</v>
      </c>
      <c r="D63" s="386" t="s">
        <v>48</v>
      </c>
      <c r="E63" s="477">
        <f t="shared" si="6"/>
        <v>53270</v>
      </c>
      <c r="F63" s="478">
        <v>53270</v>
      </c>
      <c r="G63" s="479"/>
      <c r="H63" s="478"/>
      <c r="I63" s="479"/>
      <c r="J63" s="480">
        <f t="shared" si="0"/>
        <v>0</v>
      </c>
      <c r="K63" s="479"/>
      <c r="L63" s="479"/>
      <c r="M63" s="479"/>
      <c r="N63" s="479"/>
      <c r="O63" s="479"/>
      <c r="P63" s="476">
        <f t="shared" si="1"/>
        <v>53270</v>
      </c>
    </row>
    <row r="64" spans="1:16" ht="38.25" thickBot="1">
      <c r="A64" s="348"/>
      <c r="B64" s="375"/>
      <c r="C64" s="356"/>
      <c r="D64" s="334" t="s">
        <v>449</v>
      </c>
      <c r="E64" s="488">
        <f t="shared" si="6"/>
        <v>53270</v>
      </c>
      <c r="F64" s="482">
        <v>53270</v>
      </c>
      <c r="G64" s="483"/>
      <c r="H64" s="482"/>
      <c r="I64" s="483"/>
      <c r="J64" s="489">
        <f t="shared" si="0"/>
        <v>0</v>
      </c>
      <c r="K64" s="483"/>
      <c r="L64" s="483"/>
      <c r="M64" s="483"/>
      <c r="N64" s="483"/>
      <c r="O64" s="483"/>
      <c r="P64" s="476">
        <f t="shared" si="1"/>
        <v>53270</v>
      </c>
    </row>
    <row r="65" spans="1:16" ht="24" thickBot="1">
      <c r="A65" s="348"/>
      <c r="B65" s="338" t="s">
        <v>311</v>
      </c>
      <c r="C65" s="364">
        <v>1040</v>
      </c>
      <c r="D65" s="332" t="s">
        <v>49</v>
      </c>
      <c r="E65" s="477">
        <f t="shared" si="6"/>
        <v>150000</v>
      </c>
      <c r="F65" s="478">
        <v>150000</v>
      </c>
      <c r="G65" s="479"/>
      <c r="H65" s="478"/>
      <c r="I65" s="479"/>
      <c r="J65" s="480">
        <f t="shared" si="0"/>
        <v>0</v>
      </c>
      <c r="K65" s="479"/>
      <c r="L65" s="479"/>
      <c r="M65" s="479"/>
      <c r="N65" s="479"/>
      <c r="O65" s="479"/>
      <c r="P65" s="476">
        <f t="shared" si="1"/>
        <v>150000</v>
      </c>
    </row>
    <row r="66" spans="1:16" ht="38.25" thickBot="1">
      <c r="A66" s="348"/>
      <c r="B66" s="375"/>
      <c r="C66" s="356"/>
      <c r="D66" s="334" t="s">
        <v>449</v>
      </c>
      <c r="E66" s="488">
        <f t="shared" si="6"/>
        <v>150000</v>
      </c>
      <c r="F66" s="482">
        <v>150000</v>
      </c>
      <c r="G66" s="483"/>
      <c r="H66" s="482"/>
      <c r="I66" s="483"/>
      <c r="J66" s="489">
        <f aca="true" t="shared" si="7" ref="J66:J110">N66+K66</f>
        <v>0</v>
      </c>
      <c r="K66" s="483"/>
      <c r="L66" s="483"/>
      <c r="M66" s="483"/>
      <c r="N66" s="483"/>
      <c r="O66" s="483"/>
      <c r="P66" s="476">
        <f t="shared" si="1"/>
        <v>150000</v>
      </c>
    </row>
    <row r="67" spans="1:16" ht="24" thickBot="1">
      <c r="A67" s="382"/>
      <c r="B67" s="344" t="s">
        <v>312</v>
      </c>
      <c r="C67" s="364">
        <v>1040</v>
      </c>
      <c r="D67" s="332" t="s">
        <v>85</v>
      </c>
      <c r="E67" s="477">
        <f t="shared" si="6"/>
        <v>170000</v>
      </c>
      <c r="F67" s="478">
        <v>170000</v>
      </c>
      <c r="G67" s="479"/>
      <c r="H67" s="478"/>
      <c r="I67" s="479"/>
      <c r="J67" s="480">
        <f t="shared" si="7"/>
        <v>0</v>
      </c>
      <c r="K67" s="479"/>
      <c r="L67" s="479"/>
      <c r="M67" s="479"/>
      <c r="N67" s="479"/>
      <c r="O67" s="479"/>
      <c r="P67" s="476">
        <f t="shared" si="1"/>
        <v>170000</v>
      </c>
    </row>
    <row r="68" spans="1:16" ht="38.25" thickBot="1">
      <c r="A68" s="348"/>
      <c r="B68" s="375"/>
      <c r="C68" s="356"/>
      <c r="D68" s="334" t="s">
        <v>449</v>
      </c>
      <c r="E68" s="488">
        <f t="shared" si="6"/>
        <v>170000</v>
      </c>
      <c r="F68" s="482">
        <v>170000</v>
      </c>
      <c r="G68" s="483"/>
      <c r="H68" s="482"/>
      <c r="I68" s="483"/>
      <c r="J68" s="489">
        <f t="shared" si="7"/>
        <v>0</v>
      </c>
      <c r="K68" s="483"/>
      <c r="L68" s="483"/>
      <c r="M68" s="483"/>
      <c r="N68" s="483"/>
      <c r="O68" s="483"/>
      <c r="P68" s="476">
        <f t="shared" si="1"/>
        <v>170000</v>
      </c>
    </row>
    <row r="69" spans="1:16" ht="24" thickBot="1">
      <c r="A69" s="348"/>
      <c r="B69" s="338" t="s">
        <v>313</v>
      </c>
      <c r="C69" s="364">
        <v>1040</v>
      </c>
      <c r="D69" s="332" t="s">
        <v>50</v>
      </c>
      <c r="E69" s="477">
        <f t="shared" si="6"/>
        <v>8000000</v>
      </c>
      <c r="F69" s="478">
        <v>8000000</v>
      </c>
      <c r="G69" s="479"/>
      <c r="H69" s="478"/>
      <c r="I69" s="479"/>
      <c r="J69" s="480">
        <f t="shared" si="7"/>
        <v>0</v>
      </c>
      <c r="K69" s="479"/>
      <c r="L69" s="479"/>
      <c r="M69" s="479"/>
      <c r="N69" s="479"/>
      <c r="O69" s="479"/>
      <c r="P69" s="476">
        <f aca="true" t="shared" si="8" ref="P69:P111">E69+J69</f>
        <v>8000000</v>
      </c>
    </row>
    <row r="70" spans="1:16" ht="38.25" thickBot="1">
      <c r="A70" s="348"/>
      <c r="B70" s="375"/>
      <c r="C70" s="356"/>
      <c r="D70" s="334" t="s">
        <v>449</v>
      </c>
      <c r="E70" s="488">
        <f t="shared" si="6"/>
        <v>8000000</v>
      </c>
      <c r="F70" s="482">
        <v>8000000</v>
      </c>
      <c r="G70" s="483"/>
      <c r="H70" s="482"/>
      <c r="I70" s="483"/>
      <c r="J70" s="489">
        <f t="shared" si="7"/>
        <v>0</v>
      </c>
      <c r="K70" s="483"/>
      <c r="L70" s="483"/>
      <c r="M70" s="483"/>
      <c r="N70" s="483"/>
      <c r="O70" s="483"/>
      <c r="P70" s="476">
        <f t="shared" si="8"/>
        <v>8000000</v>
      </c>
    </row>
    <row r="71" spans="1:16" ht="38.25" thickBot="1">
      <c r="A71" s="348"/>
      <c r="B71" s="338" t="s">
        <v>314</v>
      </c>
      <c r="C71" s="364">
        <v>1040</v>
      </c>
      <c r="D71" s="332" t="s">
        <v>51</v>
      </c>
      <c r="E71" s="477">
        <f t="shared" si="6"/>
        <v>1500000</v>
      </c>
      <c r="F71" s="478">
        <v>1500000</v>
      </c>
      <c r="G71" s="479"/>
      <c r="H71" s="478"/>
      <c r="I71" s="479"/>
      <c r="J71" s="480">
        <f t="shared" si="7"/>
        <v>0</v>
      </c>
      <c r="K71" s="479"/>
      <c r="L71" s="479"/>
      <c r="M71" s="479"/>
      <c r="N71" s="479"/>
      <c r="O71" s="479"/>
      <c r="P71" s="476">
        <f t="shared" si="8"/>
        <v>1500000</v>
      </c>
    </row>
    <row r="72" spans="1:16" ht="38.25" thickBot="1">
      <c r="A72" s="348"/>
      <c r="B72" s="375"/>
      <c r="C72" s="356"/>
      <c r="D72" s="334" t="s">
        <v>449</v>
      </c>
      <c r="E72" s="488">
        <f t="shared" si="6"/>
        <v>1500000</v>
      </c>
      <c r="F72" s="482">
        <v>1500000</v>
      </c>
      <c r="G72" s="483"/>
      <c r="H72" s="482"/>
      <c r="I72" s="483"/>
      <c r="J72" s="489">
        <f t="shared" si="7"/>
        <v>0</v>
      </c>
      <c r="K72" s="483"/>
      <c r="L72" s="483"/>
      <c r="M72" s="483"/>
      <c r="N72" s="483"/>
      <c r="O72" s="483"/>
      <c r="P72" s="476">
        <f t="shared" si="8"/>
        <v>1500000</v>
      </c>
    </row>
    <row r="73" spans="1:16" ht="24" thickBot="1">
      <c r="A73" s="348"/>
      <c r="B73" s="338" t="s">
        <v>315</v>
      </c>
      <c r="C73" s="364">
        <v>1040</v>
      </c>
      <c r="D73" s="332" t="s">
        <v>52</v>
      </c>
      <c r="E73" s="477">
        <f t="shared" si="6"/>
        <v>1700000</v>
      </c>
      <c r="F73" s="478">
        <v>1700000</v>
      </c>
      <c r="G73" s="479"/>
      <c r="H73" s="478"/>
      <c r="I73" s="479"/>
      <c r="J73" s="480">
        <f t="shared" si="7"/>
        <v>0</v>
      </c>
      <c r="K73" s="479"/>
      <c r="L73" s="479"/>
      <c r="M73" s="479"/>
      <c r="N73" s="479"/>
      <c r="O73" s="479"/>
      <c r="P73" s="476">
        <f t="shared" si="8"/>
        <v>1700000</v>
      </c>
    </row>
    <row r="74" spans="1:16" ht="38.25" thickBot="1">
      <c r="A74" s="348"/>
      <c r="B74" s="375"/>
      <c r="C74" s="356"/>
      <c r="D74" s="334" t="s">
        <v>449</v>
      </c>
      <c r="E74" s="488">
        <f t="shared" si="6"/>
        <v>1700000</v>
      </c>
      <c r="F74" s="482">
        <v>1700000</v>
      </c>
      <c r="G74" s="483"/>
      <c r="H74" s="482"/>
      <c r="I74" s="483"/>
      <c r="J74" s="489">
        <f t="shared" si="7"/>
        <v>0</v>
      </c>
      <c r="K74" s="483"/>
      <c r="L74" s="483"/>
      <c r="M74" s="483"/>
      <c r="N74" s="483"/>
      <c r="O74" s="483"/>
      <c r="P74" s="476">
        <f t="shared" si="8"/>
        <v>1700000</v>
      </c>
    </row>
    <row r="75" spans="1:16" ht="24" thickBot="1">
      <c r="A75" s="348"/>
      <c r="B75" s="338" t="s">
        <v>316</v>
      </c>
      <c r="C75" s="364">
        <v>1040</v>
      </c>
      <c r="D75" s="332" t="s">
        <v>53</v>
      </c>
      <c r="E75" s="477">
        <f t="shared" si="6"/>
        <v>410000</v>
      </c>
      <c r="F75" s="478">
        <v>410000</v>
      </c>
      <c r="G75" s="479"/>
      <c r="H75" s="478"/>
      <c r="I75" s="479"/>
      <c r="J75" s="480">
        <f t="shared" si="7"/>
        <v>0</v>
      </c>
      <c r="K75" s="479"/>
      <c r="L75" s="479"/>
      <c r="M75" s="479"/>
      <c r="N75" s="479"/>
      <c r="O75" s="479"/>
      <c r="P75" s="476">
        <f t="shared" si="8"/>
        <v>410000</v>
      </c>
    </row>
    <row r="76" spans="1:16" ht="38.25" thickBot="1">
      <c r="A76" s="348"/>
      <c r="B76" s="342"/>
      <c r="C76" s="356"/>
      <c r="D76" s="366" t="s">
        <v>449</v>
      </c>
      <c r="E76" s="481">
        <f t="shared" si="6"/>
        <v>410000</v>
      </c>
      <c r="F76" s="482">
        <v>410000</v>
      </c>
      <c r="G76" s="483"/>
      <c r="H76" s="482"/>
      <c r="I76" s="483"/>
      <c r="J76" s="484">
        <f t="shared" si="7"/>
        <v>0</v>
      </c>
      <c r="K76" s="483"/>
      <c r="L76" s="483"/>
      <c r="M76" s="483"/>
      <c r="N76" s="483"/>
      <c r="O76" s="483"/>
      <c r="P76" s="476">
        <f t="shared" si="8"/>
        <v>410000</v>
      </c>
    </row>
    <row r="77" spans="1:16" ht="24" hidden="1" thickBot="1">
      <c r="A77" s="348"/>
      <c r="B77" s="342" t="s">
        <v>324</v>
      </c>
      <c r="C77" s="356"/>
      <c r="D77" s="330" t="s">
        <v>54</v>
      </c>
      <c r="E77" s="477">
        <f t="shared" si="6"/>
        <v>0</v>
      </c>
      <c r="F77" s="482"/>
      <c r="G77" s="483"/>
      <c r="H77" s="482"/>
      <c r="I77" s="483"/>
      <c r="J77" s="480">
        <f t="shared" si="7"/>
        <v>0</v>
      </c>
      <c r="K77" s="483"/>
      <c r="L77" s="483"/>
      <c r="M77" s="483"/>
      <c r="N77" s="483"/>
      <c r="O77" s="483"/>
      <c r="P77" s="476">
        <f t="shared" si="8"/>
        <v>0</v>
      </c>
    </row>
    <row r="78" spans="1:16" ht="38.25" hidden="1" thickBot="1">
      <c r="A78" s="348"/>
      <c r="B78" s="375"/>
      <c r="C78" s="356"/>
      <c r="D78" s="333" t="s">
        <v>449</v>
      </c>
      <c r="E78" s="487">
        <f t="shared" si="6"/>
        <v>0</v>
      </c>
      <c r="F78" s="482"/>
      <c r="G78" s="483"/>
      <c r="H78" s="482"/>
      <c r="I78" s="483"/>
      <c r="J78" s="473">
        <f t="shared" si="7"/>
        <v>0</v>
      </c>
      <c r="K78" s="483"/>
      <c r="L78" s="483"/>
      <c r="M78" s="483"/>
      <c r="N78" s="483"/>
      <c r="O78" s="483"/>
      <c r="P78" s="476">
        <f t="shared" si="8"/>
        <v>0</v>
      </c>
    </row>
    <row r="79" spans="1:16" ht="38.25" thickBot="1">
      <c r="A79" s="348"/>
      <c r="B79" s="338" t="s">
        <v>325</v>
      </c>
      <c r="C79" s="364">
        <v>1040</v>
      </c>
      <c r="D79" s="332" t="s">
        <v>55</v>
      </c>
      <c r="E79" s="477">
        <f t="shared" si="6"/>
        <v>4000000</v>
      </c>
      <c r="F79" s="478">
        <v>4000000</v>
      </c>
      <c r="G79" s="479"/>
      <c r="H79" s="478"/>
      <c r="I79" s="479"/>
      <c r="J79" s="480">
        <f t="shared" si="7"/>
        <v>0</v>
      </c>
      <c r="K79" s="479"/>
      <c r="L79" s="479"/>
      <c r="M79" s="479"/>
      <c r="N79" s="479"/>
      <c r="O79" s="479"/>
      <c r="P79" s="476">
        <f t="shared" si="8"/>
        <v>4000000</v>
      </c>
    </row>
    <row r="80" spans="1:16" ht="38.25" thickBot="1">
      <c r="A80" s="348"/>
      <c r="B80" s="375"/>
      <c r="C80" s="356"/>
      <c r="D80" s="334" t="s">
        <v>449</v>
      </c>
      <c r="E80" s="488">
        <f t="shared" si="6"/>
        <v>4000000</v>
      </c>
      <c r="F80" s="482">
        <v>4000000</v>
      </c>
      <c r="G80" s="483"/>
      <c r="H80" s="482"/>
      <c r="I80" s="483"/>
      <c r="J80" s="489">
        <f t="shared" si="7"/>
        <v>0</v>
      </c>
      <c r="K80" s="483"/>
      <c r="L80" s="483"/>
      <c r="M80" s="483"/>
      <c r="N80" s="483"/>
      <c r="O80" s="483"/>
      <c r="P80" s="476">
        <f t="shared" si="8"/>
        <v>4000000</v>
      </c>
    </row>
    <row r="81" spans="1:16" ht="38.25" thickBot="1">
      <c r="A81" s="348"/>
      <c r="B81" s="338" t="s">
        <v>301</v>
      </c>
      <c r="C81" s="364">
        <v>1060</v>
      </c>
      <c r="D81" s="332" t="s">
        <v>56</v>
      </c>
      <c r="E81" s="477">
        <f t="shared" si="6"/>
        <v>1000000</v>
      </c>
      <c r="F81" s="478">
        <v>1000000</v>
      </c>
      <c r="G81" s="479"/>
      <c r="H81" s="478"/>
      <c r="I81" s="479"/>
      <c r="J81" s="480">
        <f t="shared" si="7"/>
        <v>0</v>
      </c>
      <c r="K81" s="479"/>
      <c r="L81" s="479"/>
      <c r="M81" s="479"/>
      <c r="N81" s="479"/>
      <c r="O81" s="479"/>
      <c r="P81" s="476">
        <f t="shared" si="8"/>
        <v>1000000</v>
      </c>
    </row>
    <row r="82" spans="1:16" ht="38.25" thickBot="1">
      <c r="A82" s="348"/>
      <c r="B82" s="375"/>
      <c r="C82" s="356"/>
      <c r="D82" s="334" t="s">
        <v>449</v>
      </c>
      <c r="E82" s="488">
        <f t="shared" si="6"/>
        <v>1000000</v>
      </c>
      <c r="F82" s="482">
        <v>1000000</v>
      </c>
      <c r="G82" s="483"/>
      <c r="H82" s="482"/>
      <c r="I82" s="483"/>
      <c r="J82" s="489">
        <f t="shared" si="7"/>
        <v>0</v>
      </c>
      <c r="K82" s="483"/>
      <c r="L82" s="483"/>
      <c r="M82" s="483"/>
      <c r="N82" s="483"/>
      <c r="O82" s="483"/>
      <c r="P82" s="476">
        <f t="shared" si="8"/>
        <v>1000000</v>
      </c>
    </row>
    <row r="83" spans="1:16" ht="57" thickBot="1">
      <c r="A83" s="348"/>
      <c r="B83" s="338" t="s">
        <v>307</v>
      </c>
      <c r="C83" s="364">
        <v>1060</v>
      </c>
      <c r="D83" s="332" t="s">
        <v>57</v>
      </c>
      <c r="E83" s="477">
        <f t="shared" si="6"/>
        <v>203100</v>
      </c>
      <c r="F83" s="478">
        <v>203100</v>
      </c>
      <c r="G83" s="479"/>
      <c r="H83" s="478"/>
      <c r="I83" s="479"/>
      <c r="J83" s="480">
        <f t="shared" si="7"/>
        <v>0</v>
      </c>
      <c r="K83" s="479"/>
      <c r="L83" s="479"/>
      <c r="M83" s="479"/>
      <c r="N83" s="479"/>
      <c r="O83" s="479"/>
      <c r="P83" s="476">
        <f t="shared" si="8"/>
        <v>203100</v>
      </c>
    </row>
    <row r="84" spans="1:16" ht="38.25" thickBot="1">
      <c r="A84" s="348"/>
      <c r="B84" s="375"/>
      <c r="C84" s="356"/>
      <c r="D84" s="334" t="s">
        <v>449</v>
      </c>
      <c r="E84" s="488">
        <f t="shared" si="6"/>
        <v>203100</v>
      </c>
      <c r="F84" s="482">
        <v>203100</v>
      </c>
      <c r="G84" s="483"/>
      <c r="H84" s="482"/>
      <c r="I84" s="483"/>
      <c r="J84" s="489">
        <f t="shared" si="7"/>
        <v>0</v>
      </c>
      <c r="K84" s="483"/>
      <c r="L84" s="483"/>
      <c r="M84" s="483"/>
      <c r="N84" s="483"/>
      <c r="O84" s="483"/>
      <c r="P84" s="476">
        <f t="shared" si="8"/>
        <v>203100</v>
      </c>
    </row>
    <row r="85" spans="1:16" ht="62.25" customHeight="1" thickBot="1">
      <c r="A85" s="348"/>
      <c r="B85" s="338" t="s">
        <v>440</v>
      </c>
      <c r="C85" s="364">
        <v>1060</v>
      </c>
      <c r="D85" s="280" t="s">
        <v>441</v>
      </c>
      <c r="E85" s="477">
        <f t="shared" si="6"/>
        <v>15000</v>
      </c>
      <c r="F85" s="478">
        <v>15000</v>
      </c>
      <c r="G85" s="479"/>
      <c r="H85" s="478"/>
      <c r="I85" s="479"/>
      <c r="J85" s="480"/>
      <c r="K85" s="479"/>
      <c r="L85" s="479"/>
      <c r="M85" s="479"/>
      <c r="N85" s="479"/>
      <c r="O85" s="479"/>
      <c r="P85" s="476">
        <f t="shared" si="8"/>
        <v>15000</v>
      </c>
    </row>
    <row r="86" spans="1:16" ht="38.25" thickBot="1">
      <c r="A86" s="348"/>
      <c r="B86" s="375"/>
      <c r="C86" s="356"/>
      <c r="D86" s="334" t="s">
        <v>449</v>
      </c>
      <c r="E86" s="488">
        <f t="shared" si="6"/>
        <v>15000</v>
      </c>
      <c r="F86" s="482">
        <v>15000</v>
      </c>
      <c r="G86" s="483"/>
      <c r="H86" s="482"/>
      <c r="I86" s="483"/>
      <c r="J86" s="489"/>
      <c r="K86" s="483"/>
      <c r="L86" s="483"/>
      <c r="M86" s="483"/>
      <c r="N86" s="483"/>
      <c r="O86" s="483"/>
      <c r="P86" s="476">
        <f t="shared" si="8"/>
        <v>15000</v>
      </c>
    </row>
    <row r="87" spans="1:16" ht="38.25" thickBot="1">
      <c r="A87" s="348"/>
      <c r="B87" s="338" t="s">
        <v>427</v>
      </c>
      <c r="C87" s="364">
        <v>1010</v>
      </c>
      <c r="D87" s="280" t="s">
        <v>428</v>
      </c>
      <c r="E87" s="477">
        <f t="shared" si="6"/>
        <v>1141900</v>
      </c>
      <c r="F87" s="478">
        <v>1141900</v>
      </c>
      <c r="G87" s="479"/>
      <c r="H87" s="478"/>
      <c r="I87" s="479"/>
      <c r="J87" s="480"/>
      <c r="K87" s="479"/>
      <c r="L87" s="479"/>
      <c r="M87" s="479"/>
      <c r="N87" s="479"/>
      <c r="O87" s="479"/>
      <c r="P87" s="476">
        <f t="shared" si="8"/>
        <v>1141900</v>
      </c>
    </row>
    <row r="88" spans="1:16" ht="38.25" thickBot="1">
      <c r="A88" s="348"/>
      <c r="B88" s="375"/>
      <c r="C88" s="356"/>
      <c r="D88" s="334" t="s">
        <v>449</v>
      </c>
      <c r="E88" s="488">
        <f t="shared" si="6"/>
        <v>1141900</v>
      </c>
      <c r="F88" s="482">
        <v>1141900</v>
      </c>
      <c r="G88" s="483"/>
      <c r="H88" s="482"/>
      <c r="I88" s="483"/>
      <c r="J88" s="489"/>
      <c r="K88" s="483"/>
      <c r="L88" s="483"/>
      <c r="M88" s="483"/>
      <c r="N88" s="483"/>
      <c r="O88" s="483"/>
      <c r="P88" s="476">
        <f t="shared" si="8"/>
        <v>1141900</v>
      </c>
    </row>
    <row r="89" spans="1:16" ht="24" thickBot="1">
      <c r="A89" s="348"/>
      <c r="B89" s="370" t="s">
        <v>329</v>
      </c>
      <c r="C89" s="364">
        <v>1090</v>
      </c>
      <c r="D89" s="371" t="s">
        <v>412</v>
      </c>
      <c r="E89" s="477">
        <f t="shared" si="6"/>
        <v>27500</v>
      </c>
      <c r="F89" s="478">
        <v>27500</v>
      </c>
      <c r="G89" s="479"/>
      <c r="H89" s="478"/>
      <c r="I89" s="479"/>
      <c r="J89" s="480">
        <f t="shared" si="7"/>
        <v>0</v>
      </c>
      <c r="K89" s="479"/>
      <c r="L89" s="479"/>
      <c r="M89" s="479"/>
      <c r="N89" s="479"/>
      <c r="O89" s="479"/>
      <c r="P89" s="476">
        <f t="shared" si="8"/>
        <v>27500</v>
      </c>
    </row>
    <row r="90" spans="1:16" ht="44.25" customHeight="1" thickBot="1">
      <c r="A90" s="348"/>
      <c r="B90" s="384" t="s">
        <v>328</v>
      </c>
      <c r="C90" s="356">
        <v>1030</v>
      </c>
      <c r="D90" s="385" t="s">
        <v>58</v>
      </c>
      <c r="E90" s="488">
        <f t="shared" si="6"/>
        <v>24600</v>
      </c>
      <c r="F90" s="482">
        <v>24600</v>
      </c>
      <c r="G90" s="483"/>
      <c r="H90" s="482"/>
      <c r="I90" s="483"/>
      <c r="J90" s="489">
        <f t="shared" si="7"/>
        <v>0</v>
      </c>
      <c r="K90" s="483"/>
      <c r="L90" s="483"/>
      <c r="M90" s="483"/>
      <c r="N90" s="483"/>
      <c r="O90" s="483"/>
      <c r="P90" s="476">
        <f t="shared" si="8"/>
        <v>24600</v>
      </c>
    </row>
    <row r="91" spans="1:16" ht="95.25" thickBot="1">
      <c r="A91" s="348"/>
      <c r="B91" s="370" t="s">
        <v>327</v>
      </c>
      <c r="C91" s="364">
        <v>1010</v>
      </c>
      <c r="D91" s="336" t="s">
        <v>59</v>
      </c>
      <c r="E91" s="477">
        <f t="shared" si="6"/>
        <v>30400</v>
      </c>
      <c r="F91" s="478">
        <v>30400</v>
      </c>
      <c r="G91" s="479"/>
      <c r="H91" s="478"/>
      <c r="I91" s="479"/>
      <c r="J91" s="480">
        <f t="shared" si="7"/>
        <v>0</v>
      </c>
      <c r="K91" s="479"/>
      <c r="L91" s="479"/>
      <c r="M91" s="479"/>
      <c r="N91" s="479"/>
      <c r="O91" s="479"/>
      <c r="P91" s="476">
        <f t="shared" si="8"/>
        <v>30400</v>
      </c>
    </row>
    <row r="92" spans="1:16" ht="76.5" hidden="1" thickBot="1">
      <c r="A92" s="348"/>
      <c r="B92" s="340" t="s">
        <v>330</v>
      </c>
      <c r="C92" s="356"/>
      <c r="D92" s="353" t="s">
        <v>415</v>
      </c>
      <c r="E92" s="481">
        <f t="shared" si="6"/>
        <v>0</v>
      </c>
      <c r="F92" s="482"/>
      <c r="G92" s="483"/>
      <c r="H92" s="482"/>
      <c r="I92" s="483"/>
      <c r="J92" s="484">
        <f t="shared" si="7"/>
        <v>0</v>
      </c>
      <c r="K92" s="483"/>
      <c r="L92" s="483"/>
      <c r="M92" s="483"/>
      <c r="N92" s="483"/>
      <c r="O92" s="483"/>
      <c r="P92" s="476">
        <f t="shared" si="8"/>
        <v>0</v>
      </c>
    </row>
    <row r="93" spans="1:16" ht="38.25" thickBot="1">
      <c r="A93" s="348"/>
      <c r="B93" s="375" t="s">
        <v>326</v>
      </c>
      <c r="C93" s="356">
        <v>1010</v>
      </c>
      <c r="D93" s="383" t="s">
        <v>60</v>
      </c>
      <c r="E93" s="487">
        <f t="shared" si="6"/>
        <v>2500000</v>
      </c>
      <c r="F93" s="482">
        <v>2500000</v>
      </c>
      <c r="G93" s="483"/>
      <c r="H93" s="482"/>
      <c r="I93" s="483"/>
      <c r="J93" s="473">
        <f t="shared" si="7"/>
        <v>0</v>
      </c>
      <c r="K93" s="483"/>
      <c r="L93" s="483"/>
      <c r="M93" s="483"/>
      <c r="N93" s="483"/>
      <c r="O93" s="483"/>
      <c r="P93" s="476">
        <f t="shared" si="8"/>
        <v>2500000</v>
      </c>
    </row>
    <row r="94" spans="1:16" ht="38.25" thickBot="1">
      <c r="A94" s="348"/>
      <c r="B94" s="338"/>
      <c r="C94" s="364"/>
      <c r="D94" s="331" t="s">
        <v>449</v>
      </c>
      <c r="E94" s="477">
        <f t="shared" si="6"/>
        <v>2500000</v>
      </c>
      <c r="F94" s="478">
        <v>2500000</v>
      </c>
      <c r="G94" s="479"/>
      <c r="H94" s="478"/>
      <c r="I94" s="479"/>
      <c r="J94" s="480">
        <f t="shared" si="7"/>
        <v>0</v>
      </c>
      <c r="K94" s="479"/>
      <c r="L94" s="479"/>
      <c r="M94" s="479"/>
      <c r="N94" s="479"/>
      <c r="O94" s="479"/>
      <c r="P94" s="476">
        <f t="shared" si="8"/>
        <v>2500000</v>
      </c>
    </row>
    <row r="95" spans="1:16" ht="57" hidden="1" thickBot="1">
      <c r="A95" s="348"/>
      <c r="B95" s="375">
        <v>170102</v>
      </c>
      <c r="C95" s="356"/>
      <c r="D95" s="376" t="s">
        <v>61</v>
      </c>
      <c r="E95" s="488">
        <f t="shared" si="6"/>
        <v>0</v>
      </c>
      <c r="F95" s="482"/>
      <c r="G95" s="483"/>
      <c r="H95" s="482"/>
      <c r="I95" s="483"/>
      <c r="J95" s="489">
        <f t="shared" si="7"/>
        <v>0</v>
      </c>
      <c r="K95" s="483"/>
      <c r="L95" s="483"/>
      <c r="M95" s="483"/>
      <c r="N95" s="483"/>
      <c r="O95" s="483"/>
      <c r="P95" s="476">
        <f t="shared" si="8"/>
        <v>0</v>
      </c>
    </row>
    <row r="96" spans="1:16" ht="38.25" hidden="1" thickBot="1">
      <c r="A96" s="348"/>
      <c r="B96" s="338"/>
      <c r="C96" s="364"/>
      <c r="D96" s="331" t="s">
        <v>449</v>
      </c>
      <c r="E96" s="477">
        <f t="shared" si="6"/>
        <v>0</v>
      </c>
      <c r="F96" s="478"/>
      <c r="G96" s="479"/>
      <c r="H96" s="478"/>
      <c r="I96" s="479"/>
      <c r="J96" s="480">
        <f t="shared" si="7"/>
        <v>0</v>
      </c>
      <c r="K96" s="479"/>
      <c r="L96" s="479"/>
      <c r="M96" s="479"/>
      <c r="N96" s="479"/>
      <c r="O96" s="479"/>
      <c r="P96" s="476">
        <f t="shared" si="8"/>
        <v>0</v>
      </c>
    </row>
    <row r="97" spans="1:16" ht="36" customHeight="1" thickBot="1">
      <c r="A97" s="348"/>
      <c r="B97" s="375">
        <v>170302</v>
      </c>
      <c r="C97" s="356">
        <v>1070</v>
      </c>
      <c r="D97" s="376" t="s">
        <v>62</v>
      </c>
      <c r="E97" s="488">
        <f t="shared" si="6"/>
        <v>2000</v>
      </c>
      <c r="F97" s="482">
        <v>2000</v>
      </c>
      <c r="G97" s="483"/>
      <c r="H97" s="482"/>
      <c r="I97" s="483"/>
      <c r="J97" s="489">
        <f t="shared" si="7"/>
        <v>0</v>
      </c>
      <c r="K97" s="483"/>
      <c r="L97" s="483"/>
      <c r="M97" s="483"/>
      <c r="N97" s="483"/>
      <c r="O97" s="483"/>
      <c r="P97" s="476">
        <f t="shared" si="8"/>
        <v>2000</v>
      </c>
    </row>
    <row r="98" spans="1:16" ht="38.25" thickBot="1">
      <c r="A98" s="348"/>
      <c r="B98" s="338"/>
      <c r="C98" s="364"/>
      <c r="D98" s="331" t="s">
        <v>449</v>
      </c>
      <c r="E98" s="477">
        <f t="shared" si="6"/>
        <v>2000</v>
      </c>
      <c r="F98" s="478">
        <v>2000</v>
      </c>
      <c r="G98" s="479"/>
      <c r="H98" s="478"/>
      <c r="I98" s="479"/>
      <c r="J98" s="480">
        <f t="shared" si="7"/>
        <v>0</v>
      </c>
      <c r="K98" s="479"/>
      <c r="L98" s="479"/>
      <c r="M98" s="479"/>
      <c r="N98" s="479"/>
      <c r="O98" s="479"/>
      <c r="P98" s="476">
        <f t="shared" si="8"/>
        <v>2000</v>
      </c>
    </row>
    <row r="99" spans="1:16" ht="45.75" thickBot="1">
      <c r="A99" s="348"/>
      <c r="B99" s="372">
        <v>24</v>
      </c>
      <c r="C99" s="359"/>
      <c r="D99" s="373" t="s">
        <v>63</v>
      </c>
      <c r="E99" s="500">
        <f>SUM(E100:E105)</f>
        <v>2189230</v>
      </c>
      <c r="F99" s="489">
        <f aca="true" t="shared" si="9" ref="F99:O99">SUM(F100:F105)</f>
        <v>2189230</v>
      </c>
      <c r="G99" s="500">
        <f t="shared" si="9"/>
        <v>1491400</v>
      </c>
      <c r="H99" s="489">
        <f t="shared" si="9"/>
        <v>131040</v>
      </c>
      <c r="I99" s="501">
        <f t="shared" si="9"/>
        <v>0</v>
      </c>
      <c r="J99" s="489">
        <f t="shared" si="7"/>
        <v>57600</v>
      </c>
      <c r="K99" s="501">
        <f t="shared" si="9"/>
        <v>57600</v>
      </c>
      <c r="L99" s="501">
        <f t="shared" si="9"/>
        <v>6000</v>
      </c>
      <c r="M99" s="501">
        <f t="shared" si="9"/>
        <v>9600</v>
      </c>
      <c r="N99" s="501">
        <f t="shared" si="9"/>
        <v>0</v>
      </c>
      <c r="O99" s="501">
        <f t="shared" si="9"/>
        <v>0</v>
      </c>
      <c r="P99" s="476">
        <f t="shared" si="8"/>
        <v>2246830</v>
      </c>
    </row>
    <row r="100" spans="1:16" ht="38.25" thickBot="1">
      <c r="A100" s="348"/>
      <c r="B100" s="338">
        <v>110103</v>
      </c>
      <c r="C100" s="364" t="s">
        <v>75</v>
      </c>
      <c r="D100" s="374" t="s">
        <v>417</v>
      </c>
      <c r="E100" s="477">
        <f>F100+I100</f>
        <v>3220</v>
      </c>
      <c r="F100" s="478">
        <v>3220</v>
      </c>
      <c r="G100" s="479"/>
      <c r="H100" s="478"/>
      <c r="I100" s="479"/>
      <c r="J100" s="480">
        <f t="shared" si="7"/>
        <v>0</v>
      </c>
      <c r="K100" s="479"/>
      <c r="L100" s="479"/>
      <c r="M100" s="479"/>
      <c r="N100" s="479"/>
      <c r="O100" s="479"/>
      <c r="P100" s="476">
        <f t="shared" si="8"/>
        <v>3220</v>
      </c>
    </row>
    <row r="101" spans="1:16" ht="24" thickBot="1">
      <c r="A101" s="348"/>
      <c r="B101" s="343">
        <v>110201</v>
      </c>
      <c r="C101" s="356" t="s">
        <v>76</v>
      </c>
      <c r="D101" s="376" t="s">
        <v>418</v>
      </c>
      <c r="E101" s="488">
        <f aca="true" t="shared" si="10" ref="E101:E110">F101+I101</f>
        <v>935595</v>
      </c>
      <c r="F101" s="482">
        <v>935595</v>
      </c>
      <c r="G101" s="483">
        <v>648860</v>
      </c>
      <c r="H101" s="482">
        <v>33360</v>
      </c>
      <c r="I101" s="483"/>
      <c r="J101" s="489">
        <f t="shared" si="7"/>
        <v>6500</v>
      </c>
      <c r="K101" s="483">
        <v>6500</v>
      </c>
      <c r="L101" s="483"/>
      <c r="M101" s="483">
        <v>2800</v>
      </c>
      <c r="N101" s="483"/>
      <c r="O101" s="483"/>
      <c r="P101" s="476">
        <f t="shared" si="8"/>
        <v>942095</v>
      </c>
    </row>
    <row r="102" spans="1:16" ht="24" thickBot="1">
      <c r="A102" s="348"/>
      <c r="B102" s="339">
        <v>110202</v>
      </c>
      <c r="C102" s="364" t="s">
        <v>76</v>
      </c>
      <c r="D102" s="298" t="s">
        <v>64</v>
      </c>
      <c r="E102" s="477">
        <f t="shared" si="10"/>
        <v>80815</v>
      </c>
      <c r="F102" s="478">
        <v>80815</v>
      </c>
      <c r="G102" s="479">
        <v>52995</v>
      </c>
      <c r="H102" s="478">
        <v>8480</v>
      </c>
      <c r="I102" s="479"/>
      <c r="J102" s="480">
        <f t="shared" si="7"/>
        <v>1100</v>
      </c>
      <c r="K102" s="479">
        <v>1100</v>
      </c>
      <c r="L102" s="479"/>
      <c r="M102" s="479">
        <v>300</v>
      </c>
      <c r="N102" s="479"/>
      <c r="O102" s="479"/>
      <c r="P102" s="476">
        <f t="shared" si="8"/>
        <v>81915</v>
      </c>
    </row>
    <row r="103" spans="1:16" ht="39" thickBot="1">
      <c r="A103" s="348"/>
      <c r="B103" s="343">
        <v>110204</v>
      </c>
      <c r="C103" s="356" t="s">
        <v>77</v>
      </c>
      <c r="D103" s="377" t="s">
        <v>65</v>
      </c>
      <c r="E103" s="488">
        <f t="shared" si="10"/>
        <v>477565</v>
      </c>
      <c r="F103" s="482">
        <v>477565</v>
      </c>
      <c r="G103" s="483">
        <v>312450</v>
      </c>
      <c r="H103" s="482">
        <v>50200</v>
      </c>
      <c r="I103" s="483"/>
      <c r="J103" s="489">
        <f t="shared" si="7"/>
        <v>33000</v>
      </c>
      <c r="K103" s="483">
        <v>33000</v>
      </c>
      <c r="L103" s="483">
        <v>3000</v>
      </c>
      <c r="M103" s="483">
        <v>4200</v>
      </c>
      <c r="N103" s="483"/>
      <c r="O103" s="483"/>
      <c r="P103" s="476">
        <f t="shared" si="8"/>
        <v>510565</v>
      </c>
    </row>
    <row r="104" spans="1:16" ht="24" thickBot="1">
      <c r="A104" s="348"/>
      <c r="B104" s="339">
        <v>110205</v>
      </c>
      <c r="C104" s="364" t="s">
        <v>78</v>
      </c>
      <c r="D104" s="298" t="s">
        <v>66</v>
      </c>
      <c r="E104" s="477">
        <f t="shared" si="10"/>
        <v>556915</v>
      </c>
      <c r="F104" s="478">
        <v>556915</v>
      </c>
      <c r="G104" s="479">
        <v>383465</v>
      </c>
      <c r="H104" s="478">
        <v>33000</v>
      </c>
      <c r="I104" s="479"/>
      <c r="J104" s="480">
        <f t="shared" si="7"/>
        <v>17000</v>
      </c>
      <c r="K104" s="479">
        <v>17000</v>
      </c>
      <c r="L104" s="479">
        <v>3000</v>
      </c>
      <c r="M104" s="479">
        <v>2300</v>
      </c>
      <c r="N104" s="479"/>
      <c r="O104" s="479"/>
      <c r="P104" s="476">
        <f t="shared" si="8"/>
        <v>573915</v>
      </c>
    </row>
    <row r="105" spans="1:16" ht="24" thickBot="1">
      <c r="A105" s="348"/>
      <c r="B105" s="343">
        <v>110502</v>
      </c>
      <c r="C105" s="356" t="s">
        <v>79</v>
      </c>
      <c r="D105" s="337" t="s">
        <v>67</v>
      </c>
      <c r="E105" s="488">
        <f t="shared" si="10"/>
        <v>135120</v>
      </c>
      <c r="F105" s="482">
        <v>135120</v>
      </c>
      <c r="G105" s="491">
        <v>93630</v>
      </c>
      <c r="H105" s="482">
        <v>6000</v>
      </c>
      <c r="I105" s="483"/>
      <c r="J105" s="489">
        <f t="shared" si="7"/>
        <v>0</v>
      </c>
      <c r="K105" s="483"/>
      <c r="L105" s="483"/>
      <c r="M105" s="483"/>
      <c r="N105" s="483"/>
      <c r="O105" s="483"/>
      <c r="P105" s="476">
        <f t="shared" si="8"/>
        <v>135120</v>
      </c>
    </row>
    <row r="106" spans="1:16" ht="90.75" thickBot="1">
      <c r="A106" s="348"/>
      <c r="B106" s="378">
        <v>76</v>
      </c>
      <c r="C106" s="379"/>
      <c r="D106" s="363" t="s">
        <v>68</v>
      </c>
      <c r="E106" s="502">
        <f>SUM(E107:E108)</f>
        <v>1347730</v>
      </c>
      <c r="F106" s="480">
        <f>SUM(F107:F108)</f>
        <v>1347730</v>
      </c>
      <c r="G106" s="485">
        <f>SUM(G107:G108)</f>
        <v>0</v>
      </c>
      <c r="H106" s="480">
        <f>SUM(H107:H108)</f>
        <v>0</v>
      </c>
      <c r="I106" s="486">
        <f>SUM(I107:I108)</f>
        <v>0</v>
      </c>
      <c r="J106" s="480">
        <f t="shared" si="7"/>
        <v>0</v>
      </c>
      <c r="K106" s="480">
        <f>SUM(K107:K108)</f>
        <v>0</v>
      </c>
      <c r="L106" s="480">
        <f>SUM(L107:L108)</f>
        <v>0</v>
      </c>
      <c r="M106" s="480">
        <f>SUM(M107:M108)</f>
        <v>0</v>
      </c>
      <c r="N106" s="480">
        <f>SUM(N107:N108)</f>
        <v>0</v>
      </c>
      <c r="O106" s="480">
        <f>SUM(O107:O108)</f>
        <v>0</v>
      </c>
      <c r="P106" s="476">
        <f t="shared" si="8"/>
        <v>1347730</v>
      </c>
    </row>
    <row r="107" spans="1:16" ht="24" thickBot="1">
      <c r="A107" s="348"/>
      <c r="B107" s="375">
        <v>250102</v>
      </c>
      <c r="C107" s="356" t="s">
        <v>74</v>
      </c>
      <c r="D107" s="337" t="s">
        <v>69</v>
      </c>
      <c r="E107" s="488">
        <f t="shared" si="10"/>
        <v>10000</v>
      </c>
      <c r="F107" s="482">
        <v>10000</v>
      </c>
      <c r="G107" s="483"/>
      <c r="H107" s="482"/>
      <c r="I107" s="483"/>
      <c r="J107" s="489">
        <f t="shared" si="7"/>
        <v>0</v>
      </c>
      <c r="K107" s="483"/>
      <c r="L107" s="483"/>
      <c r="M107" s="483"/>
      <c r="N107" s="483"/>
      <c r="O107" s="483"/>
      <c r="P107" s="476">
        <f t="shared" si="8"/>
        <v>10000</v>
      </c>
    </row>
    <row r="108" spans="1:16" ht="24" thickBot="1">
      <c r="A108" s="348"/>
      <c r="B108" s="338">
        <v>250315</v>
      </c>
      <c r="C108" s="364" t="s">
        <v>94</v>
      </c>
      <c r="D108" s="332" t="s">
        <v>38</v>
      </c>
      <c r="E108" s="477">
        <f t="shared" si="10"/>
        <v>1337730</v>
      </c>
      <c r="F108" s="478">
        <v>1337730</v>
      </c>
      <c r="G108" s="479"/>
      <c r="H108" s="478"/>
      <c r="I108" s="479"/>
      <c r="J108" s="480">
        <f t="shared" si="7"/>
        <v>0</v>
      </c>
      <c r="K108" s="479"/>
      <c r="L108" s="479"/>
      <c r="M108" s="479"/>
      <c r="N108" s="479"/>
      <c r="O108" s="479"/>
      <c r="P108" s="476">
        <f t="shared" si="8"/>
        <v>1337730</v>
      </c>
    </row>
    <row r="109" spans="1:16" ht="24" thickBot="1">
      <c r="A109" s="348"/>
      <c r="B109" s="342"/>
      <c r="C109" s="356"/>
      <c r="D109" s="354"/>
      <c r="E109" s="481">
        <f t="shared" si="10"/>
        <v>0</v>
      </c>
      <c r="F109" s="482"/>
      <c r="G109" s="483"/>
      <c r="H109" s="482"/>
      <c r="I109" s="483"/>
      <c r="J109" s="484">
        <f t="shared" si="7"/>
        <v>0</v>
      </c>
      <c r="K109" s="483"/>
      <c r="L109" s="483"/>
      <c r="M109" s="483"/>
      <c r="N109" s="483"/>
      <c r="O109" s="483"/>
      <c r="P109" s="476">
        <f t="shared" si="8"/>
        <v>0</v>
      </c>
    </row>
    <row r="110" spans="1:16" ht="24" thickBot="1">
      <c r="A110" s="348"/>
      <c r="B110" s="380"/>
      <c r="C110" s="359"/>
      <c r="D110" s="381"/>
      <c r="E110" s="477">
        <f t="shared" si="10"/>
        <v>0</v>
      </c>
      <c r="F110" s="503"/>
      <c r="G110" s="504"/>
      <c r="H110" s="503"/>
      <c r="I110" s="504"/>
      <c r="J110" s="480">
        <f t="shared" si="7"/>
        <v>0</v>
      </c>
      <c r="K110" s="504"/>
      <c r="L110" s="504"/>
      <c r="M110" s="504"/>
      <c r="N110" s="504"/>
      <c r="O110" s="504"/>
      <c r="P110" s="476">
        <f t="shared" si="8"/>
        <v>0</v>
      </c>
    </row>
    <row r="111" spans="1:16" ht="24" thickBot="1">
      <c r="A111" s="349"/>
      <c r="B111" s="346"/>
      <c r="C111" s="357"/>
      <c r="D111" s="355" t="s">
        <v>70</v>
      </c>
      <c r="E111" s="505">
        <f aca="true" t="shared" si="11" ref="E111:O111">E9+E13+E25+E34+E99+E106</f>
        <v>65686625</v>
      </c>
      <c r="F111" s="506">
        <f t="shared" si="11"/>
        <v>65686625</v>
      </c>
      <c r="G111" s="507">
        <f t="shared" si="11"/>
        <v>22607480</v>
      </c>
      <c r="H111" s="506">
        <f t="shared" si="11"/>
        <v>4705345</v>
      </c>
      <c r="I111" s="508">
        <f t="shared" si="11"/>
        <v>0</v>
      </c>
      <c r="J111" s="506">
        <f t="shared" si="11"/>
        <v>296830</v>
      </c>
      <c r="K111" s="506">
        <f t="shared" si="11"/>
        <v>296830</v>
      </c>
      <c r="L111" s="506">
        <f t="shared" si="11"/>
        <v>34000</v>
      </c>
      <c r="M111" s="506">
        <f t="shared" si="11"/>
        <v>22100</v>
      </c>
      <c r="N111" s="506">
        <f t="shared" si="11"/>
        <v>0</v>
      </c>
      <c r="O111" s="506">
        <f t="shared" si="11"/>
        <v>0</v>
      </c>
      <c r="P111" s="509">
        <f t="shared" si="8"/>
        <v>65983455</v>
      </c>
    </row>
    <row r="112" spans="5:16" ht="12.75">
      <c r="E112" s="471">
        <f>'дод.1'!D33</f>
        <v>65686625</v>
      </c>
      <c r="J112" s="471">
        <f>'дод.1'!E33</f>
        <v>296830</v>
      </c>
      <c r="P112" s="471">
        <f>'дод.1'!C33</f>
        <v>65983455</v>
      </c>
    </row>
    <row r="113" spans="5:16" ht="12.75">
      <c r="E113" s="471">
        <f>E112-E111</f>
        <v>0</v>
      </c>
      <c r="J113" s="471">
        <f>J112-J111</f>
        <v>0</v>
      </c>
      <c r="P113" s="510">
        <f>P112-P111</f>
        <v>0</v>
      </c>
    </row>
  </sheetData>
  <sheetProtection/>
  <mergeCells count="24">
    <mergeCell ref="G6:H6"/>
    <mergeCell ref="I6:I8"/>
    <mergeCell ref="G7:G8"/>
    <mergeCell ref="H7:H8"/>
    <mergeCell ref="O7:O8"/>
    <mergeCell ref="B44:B45"/>
    <mergeCell ref="J6:J8"/>
    <mergeCell ref="K6:K8"/>
    <mergeCell ref="L6:M6"/>
    <mergeCell ref="N6:N8"/>
    <mergeCell ref="L7:L8"/>
    <mergeCell ref="M7:M8"/>
    <mergeCell ref="E6:E8"/>
    <mergeCell ref="F6:F8"/>
    <mergeCell ref="A1:P1"/>
    <mergeCell ref="M2:Q2"/>
    <mergeCell ref="A3:P3"/>
    <mergeCell ref="A5:A8"/>
    <mergeCell ref="B5:B8"/>
    <mergeCell ref="C5:C8"/>
    <mergeCell ref="D5:D8"/>
    <mergeCell ref="E5:I5"/>
    <mergeCell ref="J5:O5"/>
    <mergeCell ref="P5:P8"/>
  </mergeCells>
  <printOptions/>
  <pageMargins left="0.7480314960629921" right="0.7480314960629921" top="1.1811023622047245" bottom="0.984251968503937" header="0.5118110236220472" footer="0.5118110236220472"/>
  <pageSetup horizontalDpi="600" verticalDpi="600" orientation="landscape" paperSize="9" scale="47" r:id="rId1"/>
</worksheet>
</file>

<file path=xl/worksheets/sheet5.xml><?xml version="1.0" encoding="utf-8"?>
<worksheet xmlns="http://schemas.openxmlformats.org/spreadsheetml/2006/main" xmlns:r="http://schemas.openxmlformats.org/officeDocument/2006/relationships">
  <sheetPr>
    <pageSetUpPr fitToPage="1"/>
  </sheetPr>
  <dimension ref="A1:S155"/>
  <sheetViews>
    <sheetView showGridLines="0" showZeros="0" zoomScale="65" zoomScaleNormal="65" zoomScalePageLayoutView="0" workbookViewId="0" topLeftCell="B62">
      <selection activeCell="G63" sqref="G63"/>
    </sheetView>
  </sheetViews>
  <sheetFormatPr defaultColWidth="9.16015625" defaultRowHeight="12.75"/>
  <cols>
    <col min="1" max="1" width="3.83203125" style="7" hidden="1" customWidth="1"/>
    <col min="2" max="2" width="12.33203125" style="113" customWidth="1"/>
    <col min="3" max="4" width="11.66015625" style="113" customWidth="1"/>
    <col min="5" max="5" width="47.66015625" style="7" customWidth="1"/>
    <col min="6" max="6" width="19" style="7" customWidth="1"/>
    <col min="7" max="7" width="15.5" style="7" customWidth="1"/>
    <col min="8" max="11" width="12.66015625" style="7" customWidth="1"/>
    <col min="12" max="12" width="13.83203125" style="7" customWidth="1"/>
    <col min="13" max="16" width="12.66015625" style="7" customWidth="1"/>
    <col min="17" max="17" width="16.83203125" style="7" customWidth="1"/>
    <col min="18" max="18" width="9.16015625" style="6" customWidth="1"/>
    <col min="19" max="16384" width="9.16015625" style="6" customWidth="1"/>
  </cols>
  <sheetData>
    <row r="1" spans="1:17" s="58" customFormat="1" ht="18.75" customHeight="1">
      <c r="A1" s="57"/>
      <c r="B1" s="546"/>
      <c r="C1" s="546"/>
      <c r="D1" s="546"/>
      <c r="E1" s="546"/>
      <c r="F1" s="546"/>
      <c r="G1" s="546"/>
      <c r="H1" s="546"/>
      <c r="I1" s="546"/>
      <c r="J1" s="546"/>
      <c r="K1" s="546"/>
      <c r="L1" s="546"/>
      <c r="M1" s="546"/>
      <c r="N1" s="546"/>
      <c r="O1" s="546"/>
      <c r="P1" s="546"/>
      <c r="Q1" s="546"/>
    </row>
    <row r="2" spans="1:18" ht="66" customHeight="1">
      <c r="A2" s="2"/>
      <c r="E2" s="2"/>
      <c r="F2" s="1"/>
      <c r="G2" s="1"/>
      <c r="H2" s="1"/>
      <c r="I2" s="1"/>
      <c r="J2" s="1"/>
      <c r="K2" s="1"/>
      <c r="L2" s="1"/>
      <c r="M2" s="1"/>
      <c r="N2" s="540" t="s">
        <v>151</v>
      </c>
      <c r="O2" s="540"/>
      <c r="P2" s="540"/>
      <c r="Q2" s="540"/>
      <c r="R2" s="540"/>
    </row>
    <row r="3" spans="1:17" ht="45" customHeight="1">
      <c r="A3" s="2"/>
      <c r="B3" s="547" t="s">
        <v>152</v>
      </c>
      <c r="C3" s="548"/>
      <c r="D3" s="548"/>
      <c r="E3" s="548"/>
      <c r="F3" s="548"/>
      <c r="G3" s="548"/>
      <c r="H3" s="548"/>
      <c r="I3" s="548"/>
      <c r="J3" s="548"/>
      <c r="K3" s="548"/>
      <c r="L3" s="548"/>
      <c r="M3" s="548"/>
      <c r="N3" s="548"/>
      <c r="O3" s="548"/>
      <c r="P3" s="548"/>
      <c r="Q3" s="548"/>
    </row>
    <row r="4" spans="2:17" ht="18.75">
      <c r="B4" s="114"/>
      <c r="C4" s="115"/>
      <c r="D4" s="115"/>
      <c r="E4" s="8"/>
      <c r="F4" s="8"/>
      <c r="G4" s="8"/>
      <c r="H4" s="14"/>
      <c r="I4" s="8"/>
      <c r="J4" s="8"/>
      <c r="K4" s="9"/>
      <c r="L4" s="10"/>
      <c r="M4" s="10"/>
      <c r="N4" s="10"/>
      <c r="O4" s="10"/>
      <c r="P4" s="10"/>
      <c r="Q4" s="100" t="s">
        <v>150</v>
      </c>
    </row>
    <row r="5" spans="1:17" ht="21.75" customHeight="1">
      <c r="A5" s="11"/>
      <c r="B5" s="555" t="s">
        <v>211</v>
      </c>
      <c r="C5" s="555" t="s">
        <v>210</v>
      </c>
      <c r="D5" s="554" t="s">
        <v>143</v>
      </c>
      <c r="E5" s="556" t="s">
        <v>214</v>
      </c>
      <c r="F5" s="559" t="s">
        <v>123</v>
      </c>
      <c r="G5" s="559"/>
      <c r="H5" s="559"/>
      <c r="I5" s="559"/>
      <c r="J5" s="559"/>
      <c r="K5" s="559" t="s">
        <v>124</v>
      </c>
      <c r="L5" s="559"/>
      <c r="M5" s="559"/>
      <c r="N5" s="559"/>
      <c r="O5" s="559"/>
      <c r="P5" s="559"/>
      <c r="Q5" s="559" t="s">
        <v>125</v>
      </c>
    </row>
    <row r="6" spans="1:17" ht="16.5" customHeight="1">
      <c r="A6" s="12"/>
      <c r="B6" s="536"/>
      <c r="C6" s="536"/>
      <c r="D6" s="554"/>
      <c r="E6" s="557"/>
      <c r="F6" s="557" t="s">
        <v>126</v>
      </c>
      <c r="G6" s="534" t="s">
        <v>127</v>
      </c>
      <c r="H6" s="557" t="s">
        <v>128</v>
      </c>
      <c r="I6" s="557"/>
      <c r="J6" s="534" t="s">
        <v>129</v>
      </c>
      <c r="K6" s="557" t="s">
        <v>126</v>
      </c>
      <c r="L6" s="534" t="s">
        <v>127</v>
      </c>
      <c r="M6" s="557" t="s">
        <v>128</v>
      </c>
      <c r="N6" s="557"/>
      <c r="O6" s="534" t="s">
        <v>129</v>
      </c>
      <c r="P6" s="56" t="s">
        <v>128</v>
      </c>
      <c r="Q6" s="559"/>
    </row>
    <row r="7" spans="1:17" ht="20.25" customHeight="1">
      <c r="A7" s="13"/>
      <c r="B7" s="536"/>
      <c r="C7" s="536"/>
      <c r="D7" s="554"/>
      <c r="E7" s="557"/>
      <c r="F7" s="557"/>
      <c r="G7" s="534"/>
      <c r="H7" s="557" t="s">
        <v>130</v>
      </c>
      <c r="I7" s="557" t="s">
        <v>131</v>
      </c>
      <c r="J7" s="534"/>
      <c r="K7" s="557"/>
      <c r="L7" s="534"/>
      <c r="M7" s="557" t="s">
        <v>130</v>
      </c>
      <c r="N7" s="557" t="s">
        <v>131</v>
      </c>
      <c r="O7" s="534"/>
      <c r="P7" s="556" t="s">
        <v>176</v>
      </c>
      <c r="Q7" s="559"/>
    </row>
    <row r="8" spans="1:17" ht="45.75" customHeight="1" thickBot="1">
      <c r="A8" s="118"/>
      <c r="B8" s="562"/>
      <c r="C8" s="536"/>
      <c r="D8" s="554"/>
      <c r="E8" s="558"/>
      <c r="F8" s="557"/>
      <c r="G8" s="534"/>
      <c r="H8" s="557"/>
      <c r="I8" s="557"/>
      <c r="J8" s="535"/>
      <c r="K8" s="558"/>
      <c r="L8" s="534"/>
      <c r="M8" s="557"/>
      <c r="N8" s="557"/>
      <c r="O8" s="534"/>
      <c r="P8" s="556"/>
      <c r="Q8" s="559"/>
    </row>
    <row r="9" spans="1:17" s="45" customFormat="1" ht="21" customHeight="1" thickBot="1">
      <c r="A9" s="44"/>
      <c r="B9" s="144" t="s">
        <v>246</v>
      </c>
      <c r="C9" s="203"/>
      <c r="D9" s="318"/>
      <c r="E9" s="203" t="s">
        <v>331</v>
      </c>
      <c r="F9" s="201">
        <f>F11+F13+F15+F18</f>
        <v>8500</v>
      </c>
      <c r="G9" s="145">
        <f aca="true" t="shared" si="0" ref="G9:P9">G11+G13+G15+G18</f>
        <v>0</v>
      </c>
      <c r="H9" s="145">
        <f t="shared" si="0"/>
        <v>0</v>
      </c>
      <c r="I9" s="144">
        <f t="shared" si="0"/>
        <v>0</v>
      </c>
      <c r="J9" s="285">
        <f t="shared" si="0"/>
        <v>0</v>
      </c>
      <c r="K9" s="203">
        <f>L9+O9</f>
        <v>0</v>
      </c>
      <c r="L9" s="201">
        <f>L11+L13+L15+L18</f>
        <v>0</v>
      </c>
      <c r="M9" s="145">
        <v>0</v>
      </c>
      <c r="N9" s="145">
        <v>0</v>
      </c>
      <c r="O9" s="145">
        <f>O11+O13+O15+O18</f>
        <v>0</v>
      </c>
      <c r="P9" s="145">
        <f t="shared" si="0"/>
        <v>0</v>
      </c>
      <c r="Q9" s="196">
        <f>F9+K9</f>
        <v>8500</v>
      </c>
    </row>
    <row r="10" spans="2:17" ht="19.5" thickBot="1">
      <c r="B10" s="219" t="s">
        <v>247</v>
      </c>
      <c r="C10" s="204"/>
      <c r="D10" s="235"/>
      <c r="E10" s="204" t="s">
        <v>331</v>
      </c>
      <c r="F10" s="238">
        <f aca="true" t="shared" si="1" ref="F10:P10">F9</f>
        <v>8500</v>
      </c>
      <c r="G10" s="177">
        <f t="shared" si="1"/>
        <v>0</v>
      </c>
      <c r="H10" s="177">
        <f t="shared" si="1"/>
        <v>0</v>
      </c>
      <c r="I10" s="177">
        <f t="shared" si="1"/>
        <v>0</v>
      </c>
      <c r="J10" s="286">
        <f t="shared" si="1"/>
        <v>0</v>
      </c>
      <c r="K10" s="302">
        <f aca="true" t="shared" si="2" ref="K10:K74">L10+O10</f>
        <v>0</v>
      </c>
      <c r="L10" s="238">
        <f t="shared" si="1"/>
        <v>0</v>
      </c>
      <c r="M10" s="177">
        <f t="shared" si="1"/>
        <v>0</v>
      </c>
      <c r="N10" s="177">
        <f t="shared" si="1"/>
        <v>0</v>
      </c>
      <c r="O10" s="177">
        <f t="shared" si="1"/>
        <v>0</v>
      </c>
      <c r="P10" s="177">
        <f t="shared" si="1"/>
        <v>0</v>
      </c>
      <c r="Q10" s="196">
        <f aca="true" t="shared" si="3" ref="Q10:Q74">F10+K10</f>
        <v>8500</v>
      </c>
    </row>
    <row r="11" spans="2:17" ht="19.5" thickBot="1">
      <c r="B11" s="146"/>
      <c r="C11" s="204" t="s">
        <v>248</v>
      </c>
      <c r="D11" s="236"/>
      <c r="E11" s="251" t="s">
        <v>332</v>
      </c>
      <c r="F11" s="187">
        <f>F12</f>
        <v>0</v>
      </c>
      <c r="G11" s="150">
        <f aca="true" t="shared" si="4" ref="G11:P11">G12</f>
        <v>0</v>
      </c>
      <c r="H11" s="150">
        <f t="shared" si="4"/>
        <v>0</v>
      </c>
      <c r="I11" s="150">
        <f t="shared" si="4"/>
        <v>0</v>
      </c>
      <c r="J11" s="149">
        <f t="shared" si="4"/>
        <v>0</v>
      </c>
      <c r="K11" s="302">
        <f t="shared" si="2"/>
        <v>0</v>
      </c>
      <c r="L11" s="187">
        <f t="shared" si="4"/>
        <v>0</v>
      </c>
      <c r="M11" s="150">
        <f t="shared" si="4"/>
        <v>0</v>
      </c>
      <c r="N11" s="150">
        <f t="shared" si="4"/>
        <v>0</v>
      </c>
      <c r="O11" s="150">
        <f t="shared" si="4"/>
        <v>0</v>
      </c>
      <c r="P11" s="150">
        <f t="shared" si="4"/>
        <v>0</v>
      </c>
      <c r="Q11" s="196">
        <f t="shared" si="3"/>
        <v>0</v>
      </c>
    </row>
    <row r="12" spans="2:17" ht="131.25" customHeight="1" thickBot="1">
      <c r="B12" s="147" t="s">
        <v>429</v>
      </c>
      <c r="C12" s="221" t="s">
        <v>249</v>
      </c>
      <c r="D12" s="236"/>
      <c r="E12" s="252" t="s">
        <v>333</v>
      </c>
      <c r="F12" s="202"/>
      <c r="G12" s="179"/>
      <c r="H12" s="179"/>
      <c r="I12" s="198"/>
      <c r="J12" s="287"/>
      <c r="K12" s="302">
        <f t="shared" si="2"/>
        <v>0</v>
      </c>
      <c r="L12" s="298"/>
      <c r="M12" s="179"/>
      <c r="N12" s="179"/>
      <c r="O12" s="179"/>
      <c r="P12" s="150">
        <f>P13</f>
        <v>0</v>
      </c>
      <c r="Q12" s="196">
        <f t="shared" si="3"/>
        <v>0</v>
      </c>
    </row>
    <row r="13" spans="2:17" ht="38.25" thickBot="1">
      <c r="B13" s="147" t="s">
        <v>250</v>
      </c>
      <c r="C13" s="221"/>
      <c r="D13" s="236"/>
      <c r="E13" s="252" t="s">
        <v>334</v>
      </c>
      <c r="F13" s="187">
        <f>F14</f>
        <v>0</v>
      </c>
      <c r="G13" s="150">
        <f aca="true" t="shared" si="5" ref="G13:P13">G14</f>
        <v>0</v>
      </c>
      <c r="H13" s="150">
        <f t="shared" si="5"/>
        <v>0</v>
      </c>
      <c r="I13" s="150">
        <f t="shared" si="5"/>
        <v>0</v>
      </c>
      <c r="J13" s="149">
        <f t="shared" si="5"/>
        <v>0</v>
      </c>
      <c r="K13" s="302">
        <f t="shared" si="2"/>
        <v>0</v>
      </c>
      <c r="L13" s="187">
        <f t="shared" si="5"/>
        <v>0</v>
      </c>
      <c r="M13" s="150">
        <f t="shared" si="5"/>
        <v>0</v>
      </c>
      <c r="N13" s="150">
        <f t="shared" si="5"/>
        <v>0</v>
      </c>
      <c r="O13" s="150">
        <f t="shared" si="5"/>
        <v>0</v>
      </c>
      <c r="P13" s="150">
        <f t="shared" si="5"/>
        <v>0</v>
      </c>
      <c r="Q13" s="196">
        <f t="shared" si="3"/>
        <v>0</v>
      </c>
    </row>
    <row r="14" spans="2:17" ht="78" customHeight="1" thickBot="1">
      <c r="B14" s="147" t="s">
        <v>251</v>
      </c>
      <c r="C14" s="221" t="s">
        <v>252</v>
      </c>
      <c r="D14" s="235"/>
      <c r="E14" s="252" t="s">
        <v>335</v>
      </c>
      <c r="F14" s="187"/>
      <c r="G14" s="178"/>
      <c r="H14" s="150"/>
      <c r="I14" s="199"/>
      <c r="J14" s="288"/>
      <c r="K14" s="302">
        <f t="shared" si="2"/>
        <v>0</v>
      </c>
      <c r="L14" s="187"/>
      <c r="M14" s="178"/>
      <c r="N14" s="150"/>
      <c r="O14" s="178"/>
      <c r="P14" s="150"/>
      <c r="Q14" s="196">
        <f t="shared" si="3"/>
        <v>0</v>
      </c>
    </row>
    <row r="15" spans="2:17" ht="19.5" thickBot="1">
      <c r="B15" s="149" t="s">
        <v>253</v>
      </c>
      <c r="C15" s="205">
        <v>250404</v>
      </c>
      <c r="D15" s="236"/>
      <c r="E15" s="253" t="s">
        <v>336</v>
      </c>
      <c r="F15" s="151">
        <f>F16+F17</f>
        <v>8500</v>
      </c>
      <c r="G15" s="180">
        <f aca="true" t="shared" si="6" ref="G15:P15">G16+G17</f>
        <v>0</v>
      </c>
      <c r="H15" s="180">
        <f t="shared" si="6"/>
        <v>0</v>
      </c>
      <c r="I15" s="180">
        <f t="shared" si="6"/>
        <v>0</v>
      </c>
      <c r="J15" s="164">
        <f t="shared" si="6"/>
        <v>0</v>
      </c>
      <c r="K15" s="302">
        <f t="shared" si="2"/>
        <v>0</v>
      </c>
      <c r="L15" s="151">
        <f t="shared" si="6"/>
        <v>0</v>
      </c>
      <c r="M15" s="180">
        <f t="shared" si="6"/>
        <v>0</v>
      </c>
      <c r="N15" s="180">
        <f t="shared" si="6"/>
        <v>0</v>
      </c>
      <c r="O15" s="180">
        <f t="shared" si="6"/>
        <v>0</v>
      </c>
      <c r="P15" s="180">
        <f t="shared" si="6"/>
        <v>0</v>
      </c>
      <c r="Q15" s="196">
        <f t="shared" si="3"/>
        <v>8500</v>
      </c>
    </row>
    <row r="16" spans="2:17" ht="150.75" thickBot="1">
      <c r="B16" s="149" t="s">
        <v>254</v>
      </c>
      <c r="C16" s="205">
        <v>250404</v>
      </c>
      <c r="D16" s="236"/>
      <c r="E16" s="253" t="s">
        <v>337</v>
      </c>
      <c r="F16" s="161">
        <v>8500</v>
      </c>
      <c r="G16" s="146"/>
      <c r="H16" s="160"/>
      <c r="I16" s="199"/>
      <c r="J16" s="288"/>
      <c r="K16" s="302">
        <f t="shared" si="2"/>
        <v>0</v>
      </c>
      <c r="L16" s="161"/>
      <c r="M16" s="146"/>
      <c r="N16" s="160"/>
      <c r="O16" s="146"/>
      <c r="P16" s="156"/>
      <c r="Q16" s="196">
        <f t="shared" si="3"/>
        <v>8500</v>
      </c>
    </row>
    <row r="17" spans="2:17" ht="57" hidden="1" thickBot="1">
      <c r="B17" s="149" t="s">
        <v>255</v>
      </c>
      <c r="C17" s="205">
        <v>250404</v>
      </c>
      <c r="D17" s="236"/>
      <c r="E17" s="253" t="s">
        <v>338</v>
      </c>
      <c r="F17" s="186"/>
      <c r="G17" s="182"/>
      <c r="H17" s="153"/>
      <c r="I17" s="199"/>
      <c r="J17" s="288"/>
      <c r="K17" s="302">
        <f t="shared" si="2"/>
        <v>0</v>
      </c>
      <c r="L17" s="186"/>
      <c r="M17" s="182"/>
      <c r="N17" s="153"/>
      <c r="O17" s="182"/>
      <c r="P17" s="160"/>
      <c r="Q17" s="196">
        <f t="shared" si="3"/>
        <v>0</v>
      </c>
    </row>
    <row r="18" spans="2:17" ht="38.25" hidden="1" thickBot="1">
      <c r="B18" s="164" t="s">
        <v>256</v>
      </c>
      <c r="C18" s="222"/>
      <c r="D18" s="236"/>
      <c r="E18" s="252" t="s">
        <v>339</v>
      </c>
      <c r="F18" s="151">
        <f>F19</f>
        <v>0</v>
      </c>
      <c r="G18" s="151">
        <f aca="true" t="shared" si="7" ref="G18:P18">G19</f>
        <v>0</v>
      </c>
      <c r="H18" s="151">
        <f t="shared" si="7"/>
        <v>0</v>
      </c>
      <c r="I18" s="151">
        <f t="shared" si="7"/>
        <v>0</v>
      </c>
      <c r="J18" s="181">
        <f t="shared" si="7"/>
        <v>0</v>
      </c>
      <c r="K18" s="302">
        <f t="shared" si="2"/>
        <v>0</v>
      </c>
      <c r="L18" s="151">
        <f t="shared" si="7"/>
        <v>0</v>
      </c>
      <c r="M18" s="151">
        <f t="shared" si="7"/>
        <v>0</v>
      </c>
      <c r="N18" s="151">
        <f t="shared" si="7"/>
        <v>0</v>
      </c>
      <c r="O18" s="151">
        <f t="shared" si="7"/>
        <v>0</v>
      </c>
      <c r="P18" s="151">
        <f t="shared" si="7"/>
        <v>0</v>
      </c>
      <c r="Q18" s="196">
        <f t="shared" si="3"/>
        <v>0</v>
      </c>
    </row>
    <row r="19" spans="2:17" ht="38.25" hidden="1" thickBot="1">
      <c r="B19" s="152" t="s">
        <v>257</v>
      </c>
      <c r="C19" s="223">
        <v>120201</v>
      </c>
      <c r="D19" s="236"/>
      <c r="E19" s="254" t="s">
        <v>340</v>
      </c>
      <c r="F19" s="239"/>
      <c r="G19" s="175"/>
      <c r="H19" s="169"/>
      <c r="I19" s="198"/>
      <c r="J19" s="287"/>
      <c r="K19" s="302">
        <f t="shared" si="2"/>
        <v>0</v>
      </c>
      <c r="L19" s="239"/>
      <c r="M19" s="175"/>
      <c r="N19" s="169"/>
      <c r="O19" s="175"/>
      <c r="P19" s="148"/>
      <c r="Q19" s="196">
        <f t="shared" si="3"/>
        <v>0</v>
      </c>
    </row>
    <row r="20" spans="2:17" ht="38.25" thickBot="1">
      <c r="B20" s="154" t="s">
        <v>258</v>
      </c>
      <c r="C20" s="224"/>
      <c r="D20" s="318"/>
      <c r="E20" s="255" t="s">
        <v>341</v>
      </c>
      <c r="F20" s="183">
        <f>F22+F28+F36+F42</f>
        <v>0</v>
      </c>
      <c r="G20" s="183">
        <f aca="true" t="shared" si="8" ref="G20:P20">G22+G28+G36+G42</f>
        <v>0</v>
      </c>
      <c r="H20" s="183">
        <f t="shared" si="8"/>
        <v>0</v>
      </c>
      <c r="I20" s="183">
        <f t="shared" si="8"/>
        <v>0</v>
      </c>
      <c r="J20" s="289">
        <f t="shared" si="8"/>
        <v>0</v>
      </c>
      <c r="K20" s="302">
        <f t="shared" si="2"/>
        <v>0</v>
      </c>
      <c r="L20" s="183">
        <f t="shared" si="8"/>
        <v>0</v>
      </c>
      <c r="M20" s="183">
        <f t="shared" si="8"/>
        <v>0</v>
      </c>
      <c r="N20" s="183">
        <f t="shared" si="8"/>
        <v>0</v>
      </c>
      <c r="O20" s="183">
        <f t="shared" si="8"/>
        <v>0</v>
      </c>
      <c r="P20" s="183">
        <f t="shared" si="8"/>
        <v>0</v>
      </c>
      <c r="Q20" s="196">
        <f t="shared" si="3"/>
        <v>0</v>
      </c>
    </row>
    <row r="21" spans="2:17" ht="38.25" thickBot="1">
      <c r="B21" s="155" t="s">
        <v>259</v>
      </c>
      <c r="C21" s="222"/>
      <c r="D21" s="235"/>
      <c r="E21" s="256" t="s">
        <v>341</v>
      </c>
      <c r="F21" s="240">
        <f aca="true" t="shared" si="9" ref="F21:P21">F20</f>
        <v>0</v>
      </c>
      <c r="G21" s="184">
        <f t="shared" si="9"/>
        <v>0</v>
      </c>
      <c r="H21" s="184">
        <f t="shared" si="9"/>
        <v>0</v>
      </c>
      <c r="I21" s="184">
        <f t="shared" si="9"/>
        <v>0</v>
      </c>
      <c r="J21" s="290">
        <f t="shared" si="9"/>
        <v>0</v>
      </c>
      <c r="K21" s="302">
        <f t="shared" si="2"/>
        <v>0</v>
      </c>
      <c r="L21" s="240">
        <f t="shared" si="9"/>
        <v>0</v>
      </c>
      <c r="M21" s="184">
        <f t="shared" si="9"/>
        <v>0</v>
      </c>
      <c r="N21" s="184">
        <f t="shared" si="9"/>
        <v>0</v>
      </c>
      <c r="O21" s="184">
        <f t="shared" si="9"/>
        <v>0</v>
      </c>
      <c r="P21" s="184">
        <f t="shared" si="9"/>
        <v>0</v>
      </c>
      <c r="Q21" s="196">
        <f t="shared" si="3"/>
        <v>0</v>
      </c>
    </row>
    <row r="22" spans="2:17" ht="19.5" thickBot="1">
      <c r="B22" s="157"/>
      <c r="C22" s="222" t="s">
        <v>260</v>
      </c>
      <c r="D22" s="235"/>
      <c r="E22" s="257" t="s">
        <v>342</v>
      </c>
      <c r="F22" s="151">
        <f>F23+F24+F26+F27</f>
        <v>0</v>
      </c>
      <c r="G22" s="156">
        <f aca="true" t="shared" si="10" ref="G22:P22">G23+G24+G26+G27</f>
        <v>0</v>
      </c>
      <c r="H22" s="156">
        <f t="shared" si="10"/>
        <v>0</v>
      </c>
      <c r="I22" s="156">
        <f t="shared" si="10"/>
        <v>0</v>
      </c>
      <c r="J22" s="291">
        <f t="shared" si="10"/>
        <v>0</v>
      </c>
      <c r="K22" s="302">
        <f t="shared" si="2"/>
        <v>0</v>
      </c>
      <c r="L22" s="151">
        <f t="shared" si="10"/>
        <v>0</v>
      </c>
      <c r="M22" s="156">
        <f t="shared" si="10"/>
        <v>0</v>
      </c>
      <c r="N22" s="156">
        <f t="shared" si="10"/>
        <v>0</v>
      </c>
      <c r="O22" s="156">
        <f t="shared" si="10"/>
        <v>0</v>
      </c>
      <c r="P22" s="156">
        <f t="shared" si="10"/>
        <v>0</v>
      </c>
      <c r="Q22" s="196">
        <f t="shared" si="3"/>
        <v>0</v>
      </c>
    </row>
    <row r="23" spans="2:17" ht="38.25" thickBot="1">
      <c r="B23" s="152" t="s">
        <v>261</v>
      </c>
      <c r="C23" s="223" t="s">
        <v>262</v>
      </c>
      <c r="D23" s="236"/>
      <c r="E23" s="258" t="s">
        <v>343</v>
      </c>
      <c r="F23" s="241"/>
      <c r="G23" s="185"/>
      <c r="H23" s="185"/>
      <c r="I23" s="200"/>
      <c r="J23" s="292"/>
      <c r="K23" s="302">
        <f t="shared" si="2"/>
        <v>0</v>
      </c>
      <c r="L23" s="299"/>
      <c r="M23" s="185"/>
      <c r="N23" s="185"/>
      <c r="O23" s="182"/>
      <c r="P23" s="156">
        <f>P24+P25+P27+P28</f>
        <v>0</v>
      </c>
      <c r="Q23" s="196">
        <f t="shared" si="3"/>
        <v>0</v>
      </c>
    </row>
    <row r="24" spans="2:17" ht="38.25" thickBot="1">
      <c r="B24" s="147" t="s">
        <v>263</v>
      </c>
      <c r="C24" s="158" t="s">
        <v>264</v>
      </c>
      <c r="D24" s="236"/>
      <c r="E24" s="171" t="s">
        <v>344</v>
      </c>
      <c r="F24" s="242"/>
      <c r="G24" s="179"/>
      <c r="H24" s="179"/>
      <c r="I24" s="199"/>
      <c r="J24" s="288"/>
      <c r="K24" s="302">
        <f t="shared" si="2"/>
        <v>0</v>
      </c>
      <c r="L24" s="192"/>
      <c r="M24" s="173"/>
      <c r="N24" s="148"/>
      <c r="O24" s="173"/>
      <c r="P24" s="153"/>
      <c r="Q24" s="196">
        <f t="shared" si="3"/>
        <v>0</v>
      </c>
    </row>
    <row r="25" spans="2:17" ht="38.25" thickBot="1">
      <c r="B25" s="159" t="s">
        <v>265</v>
      </c>
      <c r="C25" s="158" t="s">
        <v>266</v>
      </c>
      <c r="D25" s="236"/>
      <c r="E25" s="172" t="s">
        <v>345</v>
      </c>
      <c r="F25" s="242"/>
      <c r="G25" s="173"/>
      <c r="H25" s="148"/>
      <c r="I25" s="199"/>
      <c r="J25" s="288"/>
      <c r="K25" s="302">
        <f t="shared" si="2"/>
        <v>0</v>
      </c>
      <c r="L25" s="192"/>
      <c r="M25" s="173"/>
      <c r="N25" s="148"/>
      <c r="O25" s="173"/>
      <c r="P25" s="148"/>
      <c r="Q25" s="196">
        <f t="shared" si="3"/>
        <v>0</v>
      </c>
    </row>
    <row r="26" spans="2:17" ht="19.5" thickBot="1">
      <c r="B26" s="159" t="s">
        <v>267</v>
      </c>
      <c r="C26" s="158" t="s">
        <v>266</v>
      </c>
      <c r="D26" s="235"/>
      <c r="E26" s="171" t="s">
        <v>346</v>
      </c>
      <c r="F26" s="192"/>
      <c r="G26" s="173"/>
      <c r="H26" s="148"/>
      <c r="I26" s="199"/>
      <c r="J26" s="288"/>
      <c r="K26" s="302">
        <f t="shared" si="2"/>
        <v>0</v>
      </c>
      <c r="L26" s="192"/>
      <c r="M26" s="173"/>
      <c r="N26" s="148"/>
      <c r="O26" s="173"/>
      <c r="P26" s="148"/>
      <c r="Q26" s="196">
        <f t="shared" si="3"/>
        <v>0</v>
      </c>
    </row>
    <row r="27" spans="2:17" ht="19.5" thickBot="1">
      <c r="B27" s="152"/>
      <c r="C27" s="223"/>
      <c r="D27" s="235"/>
      <c r="E27" s="258"/>
      <c r="F27" s="186"/>
      <c r="G27" s="182"/>
      <c r="H27" s="153"/>
      <c r="I27" s="199"/>
      <c r="J27" s="288"/>
      <c r="K27" s="302">
        <f t="shared" si="2"/>
        <v>0</v>
      </c>
      <c r="L27" s="186"/>
      <c r="M27" s="182"/>
      <c r="N27" s="153"/>
      <c r="O27" s="182"/>
      <c r="P27" s="148"/>
      <c r="Q27" s="196">
        <f t="shared" si="3"/>
        <v>0</v>
      </c>
    </row>
    <row r="28" spans="2:17" ht="33.75" customHeight="1" thickBot="1">
      <c r="B28" s="149"/>
      <c r="C28" s="205" t="s">
        <v>268</v>
      </c>
      <c r="D28" s="236"/>
      <c r="E28" s="256" t="s">
        <v>347</v>
      </c>
      <c r="F28" s="151">
        <f>F29+F31+F33+F34</f>
        <v>0</v>
      </c>
      <c r="G28" s="180">
        <f aca="true" t="shared" si="11" ref="G28:P28">G29+G31+G33+G34</f>
        <v>0</v>
      </c>
      <c r="H28" s="180">
        <f t="shared" si="11"/>
        <v>0</v>
      </c>
      <c r="I28" s="180">
        <f t="shared" si="11"/>
        <v>0</v>
      </c>
      <c r="J28" s="164">
        <f t="shared" si="11"/>
        <v>0</v>
      </c>
      <c r="K28" s="302">
        <f t="shared" si="2"/>
        <v>0</v>
      </c>
      <c r="L28" s="151">
        <f t="shared" si="11"/>
        <v>0</v>
      </c>
      <c r="M28" s="180">
        <f t="shared" si="11"/>
        <v>0</v>
      </c>
      <c r="N28" s="180">
        <f t="shared" si="11"/>
        <v>0</v>
      </c>
      <c r="O28" s="180">
        <f t="shared" si="11"/>
        <v>0</v>
      </c>
      <c r="P28" s="180">
        <f t="shared" si="11"/>
        <v>0</v>
      </c>
      <c r="Q28" s="196">
        <f t="shared" si="3"/>
        <v>0</v>
      </c>
    </row>
    <row r="29" spans="2:17" ht="38.25" thickBot="1">
      <c r="B29" s="147" t="s">
        <v>269</v>
      </c>
      <c r="C29" s="225"/>
      <c r="E29" s="252" t="s">
        <v>348</v>
      </c>
      <c r="F29" s="151">
        <f>F30</f>
        <v>0</v>
      </c>
      <c r="G29" s="180">
        <f aca="true" t="shared" si="12" ref="G29:P29">G30</f>
        <v>0</v>
      </c>
      <c r="H29" s="180">
        <f t="shared" si="12"/>
        <v>0</v>
      </c>
      <c r="I29" s="180">
        <f t="shared" si="12"/>
        <v>0</v>
      </c>
      <c r="J29" s="164">
        <f t="shared" si="12"/>
        <v>0</v>
      </c>
      <c r="K29" s="302">
        <f t="shared" si="2"/>
        <v>0</v>
      </c>
      <c r="L29" s="151">
        <f t="shared" si="12"/>
        <v>0</v>
      </c>
      <c r="M29" s="180">
        <f t="shared" si="12"/>
        <v>0</v>
      </c>
      <c r="N29" s="180">
        <f t="shared" si="12"/>
        <v>0</v>
      </c>
      <c r="O29" s="180">
        <f t="shared" si="12"/>
        <v>0</v>
      </c>
      <c r="P29" s="180">
        <f t="shared" si="12"/>
        <v>0</v>
      </c>
      <c r="Q29" s="196">
        <f t="shared" si="3"/>
        <v>0</v>
      </c>
    </row>
    <row r="30" spans="2:17" ht="46.5" customHeight="1" thickBot="1">
      <c r="B30" s="152" t="s">
        <v>270</v>
      </c>
      <c r="C30" s="223" t="s">
        <v>271</v>
      </c>
      <c r="D30" s="143"/>
      <c r="E30" s="256" t="s">
        <v>349</v>
      </c>
      <c r="F30" s="151"/>
      <c r="G30" s="181"/>
      <c r="H30" s="156"/>
      <c r="I30" s="143"/>
      <c r="J30" s="293"/>
      <c r="K30" s="302">
        <f t="shared" si="2"/>
        <v>0</v>
      </c>
      <c r="L30" s="300"/>
      <c r="M30" s="178"/>
      <c r="N30" s="150"/>
      <c r="O30" s="178"/>
      <c r="P30" s="150"/>
      <c r="Q30" s="196">
        <f t="shared" si="3"/>
        <v>0</v>
      </c>
    </row>
    <row r="31" spans="2:17" ht="53.25" customHeight="1" thickBot="1">
      <c r="B31" s="147" t="s">
        <v>272</v>
      </c>
      <c r="C31" s="225"/>
      <c r="D31" s="143"/>
      <c r="E31" s="252" t="s">
        <v>350</v>
      </c>
      <c r="F31" s="151">
        <f>F32</f>
        <v>0</v>
      </c>
      <c r="G31" s="180">
        <f aca="true" t="shared" si="13" ref="G31:P31">G32</f>
        <v>0</v>
      </c>
      <c r="H31" s="180">
        <f t="shared" si="13"/>
        <v>0</v>
      </c>
      <c r="I31" s="180">
        <f t="shared" si="13"/>
        <v>0</v>
      </c>
      <c r="J31" s="164">
        <f t="shared" si="13"/>
        <v>0</v>
      </c>
      <c r="K31" s="302">
        <f t="shared" si="2"/>
        <v>0</v>
      </c>
      <c r="L31" s="151">
        <f t="shared" si="13"/>
        <v>0</v>
      </c>
      <c r="M31" s="180">
        <f t="shared" si="13"/>
        <v>0</v>
      </c>
      <c r="N31" s="180">
        <f t="shared" si="13"/>
        <v>0</v>
      </c>
      <c r="O31" s="180">
        <f t="shared" si="13"/>
        <v>0</v>
      </c>
      <c r="P31" s="180">
        <f t="shared" si="13"/>
        <v>0</v>
      </c>
      <c r="Q31" s="196">
        <f t="shared" si="3"/>
        <v>0</v>
      </c>
    </row>
    <row r="32" spans="2:17" ht="38.25" thickBot="1">
      <c r="B32" s="152" t="s">
        <v>273</v>
      </c>
      <c r="C32" s="223" t="s">
        <v>274</v>
      </c>
      <c r="E32" s="254" t="s">
        <v>351</v>
      </c>
      <c r="F32" s="151"/>
      <c r="G32" s="181"/>
      <c r="H32" s="156"/>
      <c r="J32" s="294"/>
      <c r="K32" s="302">
        <f t="shared" si="2"/>
        <v>0</v>
      </c>
      <c r="L32" s="300"/>
      <c r="M32" s="178"/>
      <c r="N32" s="150"/>
      <c r="O32" s="178"/>
      <c r="P32" s="150"/>
      <c r="Q32" s="196">
        <f t="shared" si="3"/>
        <v>0</v>
      </c>
    </row>
    <row r="33" spans="2:17" ht="38.25" thickBot="1">
      <c r="B33" s="147" t="s">
        <v>275</v>
      </c>
      <c r="C33" s="221" t="s">
        <v>276</v>
      </c>
      <c r="E33" s="252" t="s">
        <v>352</v>
      </c>
      <c r="F33" s="151"/>
      <c r="G33" s="181">
        <v>0</v>
      </c>
      <c r="H33" s="156">
        <v>0</v>
      </c>
      <c r="J33" s="294"/>
      <c r="K33" s="302">
        <f t="shared" si="2"/>
        <v>0</v>
      </c>
      <c r="L33" s="300"/>
      <c r="M33" s="178"/>
      <c r="N33" s="150"/>
      <c r="O33" s="178"/>
      <c r="P33" s="150"/>
      <c r="Q33" s="196">
        <f t="shared" si="3"/>
        <v>0</v>
      </c>
    </row>
    <row r="34" spans="2:17" ht="94.5" thickBot="1">
      <c r="B34" s="164" t="s">
        <v>277</v>
      </c>
      <c r="C34" s="225"/>
      <c r="E34" s="258" t="s">
        <v>353</v>
      </c>
      <c r="F34" s="151">
        <f aca="true" t="shared" si="14" ref="F34:P34">F35</f>
        <v>0</v>
      </c>
      <c r="G34" s="217">
        <f t="shared" si="14"/>
        <v>0</v>
      </c>
      <c r="H34" s="217">
        <f t="shared" si="14"/>
        <v>0</v>
      </c>
      <c r="I34" s="165">
        <f t="shared" si="14"/>
        <v>0</v>
      </c>
      <c r="J34" s="279">
        <f t="shared" si="14"/>
        <v>0</v>
      </c>
      <c r="K34" s="302">
        <f t="shared" si="2"/>
        <v>0</v>
      </c>
      <c r="L34" s="151">
        <f t="shared" si="14"/>
        <v>0</v>
      </c>
      <c r="M34" s="180">
        <f t="shared" si="14"/>
        <v>0</v>
      </c>
      <c r="N34" s="180">
        <f t="shared" si="14"/>
        <v>0</v>
      </c>
      <c r="O34" s="180">
        <f t="shared" si="14"/>
        <v>0</v>
      </c>
      <c r="P34" s="180">
        <f t="shared" si="14"/>
        <v>0</v>
      </c>
      <c r="Q34" s="196">
        <f t="shared" si="3"/>
        <v>0</v>
      </c>
    </row>
    <row r="35" spans="2:17" ht="113.25" thickBot="1">
      <c r="B35" s="159" t="s">
        <v>278</v>
      </c>
      <c r="C35" s="226" t="s">
        <v>279</v>
      </c>
      <c r="E35" s="256" t="s">
        <v>354</v>
      </c>
      <c r="F35" s="181"/>
      <c r="G35" s="218"/>
      <c r="H35" s="218"/>
      <c r="I35" s="215"/>
      <c r="J35" s="281"/>
      <c r="K35" s="302">
        <f t="shared" si="2"/>
        <v>0</v>
      </c>
      <c r="L35" s="300"/>
      <c r="M35" s="178"/>
      <c r="N35" s="150"/>
      <c r="O35" s="178"/>
      <c r="P35" s="150"/>
      <c r="Q35" s="196">
        <f t="shared" si="3"/>
        <v>0</v>
      </c>
    </row>
    <row r="36" spans="2:17" ht="19.5" thickBot="1">
      <c r="B36" s="152"/>
      <c r="C36" s="223">
        <v>130000</v>
      </c>
      <c r="E36" s="256" t="s">
        <v>355</v>
      </c>
      <c r="F36" s="151">
        <f>F37+F39</f>
        <v>0</v>
      </c>
      <c r="G36" s="151">
        <f aca="true" t="shared" si="15" ref="G36:P36">G37+G39</f>
        <v>0</v>
      </c>
      <c r="H36" s="151">
        <f t="shared" si="15"/>
        <v>0</v>
      </c>
      <c r="I36" s="151">
        <f t="shared" si="15"/>
        <v>0</v>
      </c>
      <c r="J36" s="181">
        <f t="shared" si="15"/>
        <v>0</v>
      </c>
      <c r="K36" s="302">
        <f t="shared" si="2"/>
        <v>0</v>
      </c>
      <c r="L36" s="151">
        <f t="shared" si="15"/>
        <v>0</v>
      </c>
      <c r="M36" s="151">
        <f t="shared" si="15"/>
        <v>0</v>
      </c>
      <c r="N36" s="151">
        <f t="shared" si="15"/>
        <v>0</v>
      </c>
      <c r="O36" s="151">
        <f t="shared" si="15"/>
        <v>0</v>
      </c>
      <c r="P36" s="151">
        <f t="shared" si="15"/>
        <v>0</v>
      </c>
      <c r="Q36" s="196">
        <f t="shared" si="3"/>
        <v>0</v>
      </c>
    </row>
    <row r="37" spans="2:17" ht="38.25" thickBot="1">
      <c r="B37" s="147" t="s">
        <v>280</v>
      </c>
      <c r="C37" s="205"/>
      <c r="E37" s="259" t="s">
        <v>356</v>
      </c>
      <c r="F37" s="151">
        <f>F38</f>
        <v>0</v>
      </c>
      <c r="G37" s="151">
        <f aca="true" t="shared" si="16" ref="G37:P37">G38</f>
        <v>0</v>
      </c>
      <c r="H37" s="151">
        <f t="shared" si="16"/>
        <v>0</v>
      </c>
      <c r="I37" s="151">
        <f t="shared" si="16"/>
        <v>0</v>
      </c>
      <c r="J37" s="181">
        <f t="shared" si="16"/>
        <v>0</v>
      </c>
      <c r="K37" s="302">
        <f t="shared" si="2"/>
        <v>0</v>
      </c>
      <c r="L37" s="151">
        <f t="shared" si="16"/>
        <v>0</v>
      </c>
      <c r="M37" s="151">
        <f t="shared" si="16"/>
        <v>0</v>
      </c>
      <c r="N37" s="151">
        <f t="shared" si="16"/>
        <v>0</v>
      </c>
      <c r="O37" s="151">
        <f t="shared" si="16"/>
        <v>0</v>
      </c>
      <c r="P37" s="151">
        <f t="shared" si="16"/>
        <v>0</v>
      </c>
      <c r="Q37" s="196">
        <f t="shared" si="3"/>
        <v>0</v>
      </c>
    </row>
    <row r="38" spans="2:17" ht="57" thickBot="1">
      <c r="B38" s="157" t="s">
        <v>281</v>
      </c>
      <c r="C38" s="222" t="s">
        <v>282</v>
      </c>
      <c r="E38" s="257" t="s">
        <v>357</v>
      </c>
      <c r="F38" s="151"/>
      <c r="G38" s="181"/>
      <c r="H38" s="156">
        <v>0</v>
      </c>
      <c r="J38" s="294"/>
      <c r="K38" s="302">
        <f t="shared" si="2"/>
        <v>0</v>
      </c>
      <c r="L38" s="300"/>
      <c r="M38" s="181"/>
      <c r="N38" s="156"/>
      <c r="O38" s="181"/>
      <c r="P38" s="180">
        <f>P39</f>
        <v>0</v>
      </c>
      <c r="Q38" s="196">
        <f t="shared" si="3"/>
        <v>0</v>
      </c>
    </row>
    <row r="39" spans="2:17" ht="38.25" thickBot="1">
      <c r="B39" s="147" t="s">
        <v>283</v>
      </c>
      <c r="C39" s="221"/>
      <c r="E39" s="252" t="s">
        <v>358</v>
      </c>
      <c r="F39" s="192">
        <f>F40+F41</f>
        <v>0</v>
      </c>
      <c r="G39" s="192">
        <f aca="true" t="shared" si="17" ref="G39:O39">G40+G41</f>
        <v>0</v>
      </c>
      <c r="H39" s="192">
        <f t="shared" si="17"/>
        <v>0</v>
      </c>
      <c r="I39" s="192">
        <f t="shared" si="17"/>
        <v>0</v>
      </c>
      <c r="J39" s="173">
        <f t="shared" si="17"/>
        <v>0</v>
      </c>
      <c r="K39" s="302">
        <f t="shared" si="2"/>
        <v>0</v>
      </c>
      <c r="L39" s="192">
        <f t="shared" si="17"/>
        <v>0</v>
      </c>
      <c r="M39" s="192">
        <f t="shared" si="17"/>
        <v>0</v>
      </c>
      <c r="N39" s="192">
        <f t="shared" si="17"/>
        <v>0</v>
      </c>
      <c r="O39" s="192">
        <f t="shared" si="17"/>
        <v>0</v>
      </c>
      <c r="P39" s="192"/>
      <c r="Q39" s="196">
        <f t="shared" si="3"/>
        <v>0</v>
      </c>
    </row>
    <row r="40" spans="2:17" ht="38.25" thickBot="1">
      <c r="B40" s="152" t="s">
        <v>284</v>
      </c>
      <c r="C40" s="223">
        <v>130110</v>
      </c>
      <c r="E40" s="254" t="s">
        <v>359</v>
      </c>
      <c r="F40" s="186"/>
      <c r="G40" s="182"/>
      <c r="H40" s="153"/>
      <c r="J40" s="294"/>
      <c r="K40" s="302">
        <f t="shared" si="2"/>
        <v>0</v>
      </c>
      <c r="L40" s="186"/>
      <c r="M40" s="182"/>
      <c r="N40" s="153"/>
      <c r="O40" s="182"/>
      <c r="P40" s="148"/>
      <c r="Q40" s="196">
        <f t="shared" si="3"/>
        <v>0</v>
      </c>
    </row>
    <row r="41" spans="2:17" ht="75.75" thickBot="1">
      <c r="B41" s="147" t="s">
        <v>285</v>
      </c>
      <c r="C41" s="221">
        <v>130203</v>
      </c>
      <c r="E41" s="252" t="s">
        <v>360</v>
      </c>
      <c r="F41" s="192"/>
      <c r="G41" s="173"/>
      <c r="H41" s="148"/>
      <c r="J41" s="294"/>
      <c r="K41" s="302">
        <f t="shared" si="2"/>
        <v>0</v>
      </c>
      <c r="L41" s="192"/>
      <c r="M41" s="173"/>
      <c r="N41" s="148"/>
      <c r="O41" s="173"/>
      <c r="P41" s="153"/>
      <c r="Q41" s="196">
        <f t="shared" si="3"/>
        <v>0</v>
      </c>
    </row>
    <row r="42" spans="2:17" ht="57" thickBot="1">
      <c r="B42" s="147"/>
      <c r="C42" s="221">
        <v>210000</v>
      </c>
      <c r="E42" s="252" t="s">
        <v>361</v>
      </c>
      <c r="F42" s="192">
        <f>F43</f>
        <v>0</v>
      </c>
      <c r="G42" s="192">
        <f aca="true" t="shared" si="18" ref="G42:O42">G43</f>
        <v>0</v>
      </c>
      <c r="H42" s="192">
        <f t="shared" si="18"/>
        <v>0</v>
      </c>
      <c r="I42" s="192">
        <f t="shared" si="18"/>
        <v>0</v>
      </c>
      <c r="J42" s="173">
        <f t="shared" si="18"/>
        <v>0</v>
      </c>
      <c r="K42" s="302">
        <f t="shared" si="2"/>
        <v>0</v>
      </c>
      <c r="L42" s="192">
        <f t="shared" si="18"/>
        <v>0</v>
      </c>
      <c r="M42" s="192">
        <f t="shared" si="18"/>
        <v>0</v>
      </c>
      <c r="N42" s="192">
        <f t="shared" si="18"/>
        <v>0</v>
      </c>
      <c r="O42" s="192">
        <f t="shared" si="18"/>
        <v>0</v>
      </c>
      <c r="P42" s="192"/>
      <c r="Q42" s="196">
        <f t="shared" si="3"/>
        <v>0</v>
      </c>
    </row>
    <row r="43" spans="2:17" ht="75.75" thickBot="1">
      <c r="B43" s="220" t="s">
        <v>286</v>
      </c>
      <c r="C43" s="226">
        <v>210105</v>
      </c>
      <c r="E43" s="260" t="s">
        <v>362</v>
      </c>
      <c r="F43" s="192"/>
      <c r="G43" s="173">
        <v>0</v>
      </c>
      <c r="H43" s="148">
        <v>0</v>
      </c>
      <c r="J43" s="294"/>
      <c r="K43" s="302">
        <f t="shared" si="2"/>
        <v>0</v>
      </c>
      <c r="L43" s="192"/>
      <c r="M43" s="173"/>
      <c r="N43" s="148"/>
      <c r="O43" s="173"/>
      <c r="P43" s="148"/>
      <c r="Q43" s="196">
        <f t="shared" si="3"/>
        <v>0</v>
      </c>
    </row>
    <row r="44" spans="2:17" ht="38.25" thickBot="1">
      <c r="B44" s="162">
        <v>1000000</v>
      </c>
      <c r="C44" s="227"/>
      <c r="D44" s="317"/>
      <c r="E44" s="261" t="s">
        <v>363</v>
      </c>
      <c r="F44" s="243">
        <f>F46+F47+F48+F49+F50+F51+F52</f>
        <v>0</v>
      </c>
      <c r="G44" s="243">
        <f aca="true" t="shared" si="19" ref="G44:P44">G46+G47+G48+G49+G50+G51+G52</f>
        <v>0</v>
      </c>
      <c r="H44" s="283">
        <f t="shared" si="19"/>
        <v>0</v>
      </c>
      <c r="I44" s="284">
        <f t="shared" si="19"/>
        <v>0</v>
      </c>
      <c r="J44" s="295">
        <f t="shared" si="19"/>
        <v>0</v>
      </c>
      <c r="K44" s="302">
        <f t="shared" si="2"/>
        <v>0</v>
      </c>
      <c r="L44" s="243">
        <f t="shared" si="19"/>
        <v>0</v>
      </c>
      <c r="M44" s="243">
        <f t="shared" si="19"/>
        <v>0</v>
      </c>
      <c r="N44" s="243">
        <f t="shared" si="19"/>
        <v>0</v>
      </c>
      <c r="O44" s="243">
        <f t="shared" si="19"/>
        <v>0</v>
      </c>
      <c r="P44" s="243">
        <f t="shared" si="19"/>
        <v>0</v>
      </c>
      <c r="Q44" s="196">
        <f t="shared" si="3"/>
        <v>0</v>
      </c>
    </row>
    <row r="45" spans="2:17" ht="38.25" thickBot="1">
      <c r="B45" s="147">
        <v>1010000</v>
      </c>
      <c r="C45" s="221"/>
      <c r="E45" s="262" t="s">
        <v>363</v>
      </c>
      <c r="F45" s="161">
        <f>F46+F47+F48+F49+F50+F51+F52</f>
        <v>0</v>
      </c>
      <c r="G45" s="161">
        <f aca="true" t="shared" si="20" ref="G45:P45">G46+G47+G48+G49+G50+G51+G52</f>
        <v>0</v>
      </c>
      <c r="H45" s="146">
        <f t="shared" si="20"/>
        <v>0</v>
      </c>
      <c r="I45" s="282">
        <f t="shared" si="20"/>
        <v>0</v>
      </c>
      <c r="J45" s="212">
        <f t="shared" si="20"/>
        <v>0</v>
      </c>
      <c r="K45" s="302">
        <f t="shared" si="2"/>
        <v>0</v>
      </c>
      <c r="L45" s="161">
        <f t="shared" si="20"/>
        <v>0</v>
      </c>
      <c r="M45" s="161">
        <f t="shared" si="20"/>
        <v>0</v>
      </c>
      <c r="N45" s="161">
        <f t="shared" si="20"/>
        <v>0</v>
      </c>
      <c r="O45" s="161">
        <f t="shared" si="20"/>
        <v>0</v>
      </c>
      <c r="P45" s="161">
        <f t="shared" si="20"/>
        <v>0</v>
      </c>
      <c r="Q45" s="196">
        <f t="shared" si="3"/>
        <v>0</v>
      </c>
    </row>
    <row r="46" spans="2:17" ht="132" thickBot="1">
      <c r="B46" s="152">
        <v>1011020</v>
      </c>
      <c r="C46" s="223" t="s">
        <v>287</v>
      </c>
      <c r="E46" s="258" t="s">
        <v>364</v>
      </c>
      <c r="F46" s="242"/>
      <c r="G46" s="179"/>
      <c r="H46" s="179"/>
      <c r="J46" s="294"/>
      <c r="K46" s="302">
        <f t="shared" si="2"/>
        <v>0</v>
      </c>
      <c r="L46" s="186"/>
      <c r="M46" s="182"/>
      <c r="N46" s="153"/>
      <c r="O46" s="182"/>
      <c r="P46" s="148"/>
      <c r="Q46" s="196">
        <f t="shared" si="3"/>
        <v>0</v>
      </c>
    </row>
    <row r="47" spans="2:17" ht="75.75" thickBot="1">
      <c r="B47" s="147">
        <v>1011090</v>
      </c>
      <c r="C47" s="221" t="s">
        <v>288</v>
      </c>
      <c r="E47" s="263" t="s">
        <v>365</v>
      </c>
      <c r="F47" s="242"/>
      <c r="G47" s="179"/>
      <c r="H47" s="179"/>
      <c r="I47" s="281"/>
      <c r="J47" s="281"/>
      <c r="K47" s="302">
        <f t="shared" si="2"/>
        <v>0</v>
      </c>
      <c r="L47" s="192"/>
      <c r="M47" s="173"/>
      <c r="N47" s="148"/>
      <c r="O47" s="173"/>
      <c r="P47" s="153"/>
      <c r="Q47" s="196">
        <f t="shared" si="3"/>
        <v>0</v>
      </c>
    </row>
    <row r="48" spans="2:17" ht="75.75" thickBot="1">
      <c r="B48" s="152">
        <v>1011170</v>
      </c>
      <c r="C48" s="223" t="s">
        <v>289</v>
      </c>
      <c r="E48" s="254" t="s">
        <v>366</v>
      </c>
      <c r="F48" s="242"/>
      <c r="G48" s="179"/>
      <c r="H48" s="179"/>
      <c r="J48" s="294"/>
      <c r="K48" s="302">
        <f t="shared" si="2"/>
        <v>0</v>
      </c>
      <c r="L48" s="186"/>
      <c r="M48" s="182"/>
      <c r="N48" s="153"/>
      <c r="O48" s="182"/>
      <c r="P48" s="148"/>
      <c r="Q48" s="196">
        <f t="shared" si="3"/>
        <v>0</v>
      </c>
    </row>
    <row r="49" spans="2:17" ht="38.25" thickBot="1">
      <c r="B49" s="147">
        <v>1011190</v>
      </c>
      <c r="C49" s="221" t="s">
        <v>290</v>
      </c>
      <c r="E49" s="252" t="s">
        <v>426</v>
      </c>
      <c r="F49" s="242"/>
      <c r="G49" s="179"/>
      <c r="H49" s="179"/>
      <c r="I49" s="281"/>
      <c r="J49" s="281"/>
      <c r="K49" s="302">
        <f t="shared" si="2"/>
        <v>0</v>
      </c>
      <c r="L49" s="192"/>
      <c r="M49" s="173"/>
      <c r="N49" s="148"/>
      <c r="O49" s="173"/>
      <c r="P49" s="153"/>
      <c r="Q49" s="196">
        <f t="shared" si="3"/>
        <v>0</v>
      </c>
    </row>
    <row r="50" spans="2:17" ht="57" thickBot="1">
      <c r="B50" s="152">
        <v>1011200</v>
      </c>
      <c r="C50" s="223" t="s">
        <v>291</v>
      </c>
      <c r="E50" s="254" t="s">
        <v>367</v>
      </c>
      <c r="F50" s="242"/>
      <c r="G50" s="179"/>
      <c r="H50" s="179"/>
      <c r="J50" s="294"/>
      <c r="K50" s="302">
        <f t="shared" si="2"/>
        <v>0</v>
      </c>
      <c r="L50" s="186"/>
      <c r="M50" s="182"/>
      <c r="N50" s="153"/>
      <c r="O50" s="182"/>
      <c r="P50" s="148"/>
      <c r="Q50" s="196">
        <f t="shared" si="3"/>
        <v>0</v>
      </c>
    </row>
    <row r="51" spans="2:17" ht="19.5" thickBot="1">
      <c r="B51" s="147">
        <v>1011210</v>
      </c>
      <c r="C51" s="221" t="s">
        <v>292</v>
      </c>
      <c r="E51" s="221" t="s">
        <v>368</v>
      </c>
      <c r="F51" s="242"/>
      <c r="G51" s="179"/>
      <c r="H51" s="179"/>
      <c r="I51" s="281"/>
      <c r="J51" s="281"/>
      <c r="K51" s="302">
        <f t="shared" si="2"/>
        <v>0</v>
      </c>
      <c r="L51" s="192"/>
      <c r="M51" s="173"/>
      <c r="N51" s="148"/>
      <c r="O51" s="173"/>
      <c r="P51" s="153"/>
      <c r="Q51" s="196">
        <f t="shared" si="3"/>
        <v>0</v>
      </c>
    </row>
    <row r="52" spans="2:17" ht="94.5" thickBot="1">
      <c r="B52" s="159">
        <v>1011230</v>
      </c>
      <c r="C52" s="226" t="s">
        <v>293</v>
      </c>
      <c r="E52" s="256" t="s">
        <v>369</v>
      </c>
      <c r="F52" s="242"/>
      <c r="G52" s="179"/>
      <c r="H52" s="179"/>
      <c r="J52" s="294"/>
      <c r="K52" s="302">
        <f t="shared" si="2"/>
        <v>0</v>
      </c>
      <c r="L52" s="161"/>
      <c r="M52" s="146"/>
      <c r="N52" s="160"/>
      <c r="O52" s="146"/>
      <c r="P52" s="148"/>
      <c r="Q52" s="196">
        <f t="shared" si="3"/>
        <v>0</v>
      </c>
    </row>
    <row r="53" spans="2:17" ht="75.75" thickBot="1">
      <c r="B53" s="163">
        <v>1510000</v>
      </c>
      <c r="C53" s="228"/>
      <c r="D53" s="317"/>
      <c r="E53" s="255" t="s">
        <v>370</v>
      </c>
      <c r="F53" s="244">
        <f>F54+F56+F64+F71+F76+F87+F89+F91+F95</f>
        <v>24079000</v>
      </c>
      <c r="G53" s="244">
        <f aca="true" t="shared" si="21" ref="G53:P53">G54+G56+G64+G71+G76+G87+G89+G91+G95</f>
        <v>0</v>
      </c>
      <c r="H53" s="244">
        <f t="shared" si="21"/>
        <v>0</v>
      </c>
      <c r="I53" s="244">
        <f t="shared" si="21"/>
        <v>0</v>
      </c>
      <c r="J53" s="296">
        <f t="shared" si="21"/>
        <v>0</v>
      </c>
      <c r="K53" s="302">
        <f t="shared" si="2"/>
        <v>0</v>
      </c>
      <c r="L53" s="244">
        <f t="shared" si="21"/>
        <v>0</v>
      </c>
      <c r="M53" s="244">
        <f t="shared" si="21"/>
        <v>0</v>
      </c>
      <c r="N53" s="244">
        <f t="shared" si="21"/>
        <v>0</v>
      </c>
      <c r="O53" s="244">
        <f t="shared" si="21"/>
        <v>0</v>
      </c>
      <c r="P53" s="244">
        <f t="shared" si="21"/>
        <v>0</v>
      </c>
      <c r="Q53" s="196">
        <f t="shared" si="3"/>
        <v>24079000</v>
      </c>
    </row>
    <row r="54" spans="2:17" ht="19.5" thickBot="1">
      <c r="B54" s="164"/>
      <c r="C54" s="222" t="s">
        <v>294</v>
      </c>
      <c r="E54" s="252" t="s">
        <v>371</v>
      </c>
      <c r="F54" s="245">
        <f>F55</f>
        <v>425400</v>
      </c>
      <c r="G54" s="245">
        <f aca="true" t="shared" si="22" ref="G54:P54">G55</f>
        <v>0</v>
      </c>
      <c r="H54" s="245">
        <f t="shared" si="22"/>
        <v>0</v>
      </c>
      <c r="I54" s="245">
        <f t="shared" si="22"/>
        <v>0</v>
      </c>
      <c r="J54" s="297">
        <f t="shared" si="22"/>
        <v>0</v>
      </c>
      <c r="K54" s="302">
        <f t="shared" si="2"/>
        <v>0</v>
      </c>
      <c r="L54" s="245">
        <f t="shared" si="22"/>
        <v>0</v>
      </c>
      <c r="M54" s="245">
        <f t="shared" si="22"/>
        <v>0</v>
      </c>
      <c r="N54" s="245">
        <f t="shared" si="22"/>
        <v>0</v>
      </c>
      <c r="O54" s="245">
        <f t="shared" si="22"/>
        <v>0</v>
      </c>
      <c r="P54" s="245">
        <f t="shared" si="22"/>
        <v>0</v>
      </c>
      <c r="Q54" s="196">
        <f t="shared" si="3"/>
        <v>425400</v>
      </c>
    </row>
    <row r="55" spans="2:17" ht="96" customHeight="1" thickBot="1">
      <c r="B55" s="152">
        <v>1511070</v>
      </c>
      <c r="C55" s="223" t="s">
        <v>295</v>
      </c>
      <c r="E55" s="254" t="s">
        <v>372</v>
      </c>
      <c r="F55" s="186">
        <v>425400</v>
      </c>
      <c r="G55" s="182">
        <v>0</v>
      </c>
      <c r="H55" s="153">
        <v>0</v>
      </c>
      <c r="J55" s="294"/>
      <c r="K55" s="302">
        <f t="shared" si="2"/>
        <v>0</v>
      </c>
      <c r="L55" s="186"/>
      <c r="M55" s="182"/>
      <c r="N55" s="153"/>
      <c r="O55" s="182"/>
      <c r="P55" s="160"/>
      <c r="Q55" s="196">
        <f t="shared" si="3"/>
        <v>425400</v>
      </c>
    </row>
    <row r="56" spans="2:17" ht="132" thickBot="1">
      <c r="B56" s="164">
        <v>1513010</v>
      </c>
      <c r="C56" s="222"/>
      <c r="E56" s="264" t="s">
        <v>373</v>
      </c>
      <c r="F56" s="151">
        <f>SUM(F57:F63)</f>
        <v>3999200</v>
      </c>
      <c r="G56" s="181">
        <v>0</v>
      </c>
      <c r="H56" s="156">
        <v>0</v>
      </c>
      <c r="J56" s="294"/>
      <c r="K56" s="302">
        <f t="shared" si="2"/>
        <v>0</v>
      </c>
      <c r="L56" s="151"/>
      <c r="M56" s="181"/>
      <c r="N56" s="156"/>
      <c r="O56" s="181"/>
      <c r="P56" s="153"/>
      <c r="Q56" s="196">
        <f t="shared" si="3"/>
        <v>3999200</v>
      </c>
    </row>
    <row r="57" spans="2:17" ht="409.5" thickBot="1">
      <c r="B57" s="149">
        <v>1513011</v>
      </c>
      <c r="C57" s="205" t="s">
        <v>296</v>
      </c>
      <c r="E57" s="265" t="s">
        <v>376</v>
      </c>
      <c r="F57" s="246">
        <v>1253500</v>
      </c>
      <c r="G57" s="178">
        <v>0</v>
      </c>
      <c r="H57" s="150">
        <v>0</v>
      </c>
      <c r="J57" s="294"/>
      <c r="K57" s="302">
        <f t="shared" si="2"/>
        <v>0</v>
      </c>
      <c r="L57" s="187"/>
      <c r="M57" s="178"/>
      <c r="N57" s="150"/>
      <c r="O57" s="178"/>
      <c r="P57" s="156"/>
      <c r="Q57" s="196">
        <f t="shared" si="3"/>
        <v>1253500</v>
      </c>
    </row>
    <row r="58" spans="2:17" ht="409.5" thickBot="1">
      <c r="B58" s="164">
        <v>1513012</v>
      </c>
      <c r="C58" s="222" t="s">
        <v>297</v>
      </c>
      <c r="E58" s="266" t="s">
        <v>382</v>
      </c>
      <c r="F58" s="151">
        <v>165000</v>
      </c>
      <c r="G58" s="181">
        <v>0</v>
      </c>
      <c r="H58" s="156">
        <v>0</v>
      </c>
      <c r="J58" s="294"/>
      <c r="K58" s="302">
        <f t="shared" si="2"/>
        <v>0</v>
      </c>
      <c r="L58" s="151"/>
      <c r="M58" s="181"/>
      <c r="N58" s="156"/>
      <c r="O58" s="181"/>
      <c r="P58" s="150"/>
      <c r="Q58" s="196">
        <f t="shared" si="3"/>
        <v>165000</v>
      </c>
    </row>
    <row r="59" spans="2:17" ht="207" thickBot="1">
      <c r="B59" s="147">
        <v>1513013</v>
      </c>
      <c r="C59" s="221" t="s">
        <v>298</v>
      </c>
      <c r="E59" s="267" t="s">
        <v>383</v>
      </c>
      <c r="F59" s="192">
        <v>182000</v>
      </c>
      <c r="G59" s="173">
        <v>0</v>
      </c>
      <c r="H59" s="148">
        <v>0</v>
      </c>
      <c r="J59" s="294"/>
      <c r="K59" s="302">
        <f t="shared" si="2"/>
        <v>0</v>
      </c>
      <c r="L59" s="192"/>
      <c r="M59" s="173"/>
      <c r="N59" s="148"/>
      <c r="O59" s="173"/>
      <c r="P59" s="156"/>
      <c r="Q59" s="196">
        <f t="shared" si="3"/>
        <v>182000</v>
      </c>
    </row>
    <row r="60" spans="2:17" ht="394.5" thickBot="1">
      <c r="B60" s="164">
        <v>1513014</v>
      </c>
      <c r="C60" s="222" t="s">
        <v>299</v>
      </c>
      <c r="E60" s="268" t="s">
        <v>384</v>
      </c>
      <c r="F60" s="151">
        <v>1104700</v>
      </c>
      <c r="G60" s="181">
        <v>0</v>
      </c>
      <c r="H60" s="156">
        <v>0</v>
      </c>
      <c r="J60" s="294"/>
      <c r="K60" s="302">
        <f t="shared" si="2"/>
        <v>0</v>
      </c>
      <c r="L60" s="151"/>
      <c r="M60" s="181"/>
      <c r="N60" s="156"/>
      <c r="O60" s="181"/>
      <c r="P60" s="148"/>
      <c r="Q60" s="196">
        <f t="shared" si="3"/>
        <v>1104700</v>
      </c>
    </row>
    <row r="61" spans="2:17" ht="57" thickBot="1">
      <c r="B61" s="147">
        <v>1513015</v>
      </c>
      <c r="C61" s="221" t="s">
        <v>300</v>
      </c>
      <c r="E61" s="252" t="s">
        <v>385</v>
      </c>
      <c r="F61" s="192">
        <v>279000</v>
      </c>
      <c r="G61" s="173">
        <v>0</v>
      </c>
      <c r="H61" s="148">
        <v>0</v>
      </c>
      <c r="J61" s="294"/>
      <c r="K61" s="302">
        <f t="shared" si="2"/>
        <v>0</v>
      </c>
      <c r="L61" s="192"/>
      <c r="M61" s="173"/>
      <c r="N61" s="148"/>
      <c r="O61" s="173"/>
      <c r="P61" s="156"/>
      <c r="Q61" s="196">
        <f t="shared" si="3"/>
        <v>279000</v>
      </c>
    </row>
    <row r="62" spans="2:17" ht="57" thickBot="1">
      <c r="B62" s="149">
        <v>1513016</v>
      </c>
      <c r="C62" s="205" t="s">
        <v>301</v>
      </c>
      <c r="E62" s="269" t="s">
        <v>386</v>
      </c>
      <c r="F62" s="187">
        <v>1000000</v>
      </c>
      <c r="G62" s="178">
        <v>0</v>
      </c>
      <c r="H62" s="150">
        <v>0</v>
      </c>
      <c r="J62" s="294"/>
      <c r="K62" s="322">
        <f t="shared" si="2"/>
        <v>0</v>
      </c>
      <c r="L62" s="187"/>
      <c r="M62" s="178"/>
      <c r="N62" s="150"/>
      <c r="O62" s="178"/>
      <c r="P62" s="150"/>
      <c r="Q62" s="209">
        <f t="shared" si="3"/>
        <v>1000000</v>
      </c>
    </row>
    <row r="63" spans="2:17" ht="113.25" thickBot="1">
      <c r="B63" s="149">
        <v>1513017</v>
      </c>
      <c r="C63" s="218" t="s">
        <v>440</v>
      </c>
      <c r="D63" s="207"/>
      <c r="E63" s="280" t="s">
        <v>441</v>
      </c>
      <c r="F63" s="250">
        <v>15000</v>
      </c>
      <c r="G63" s="212"/>
      <c r="H63" s="213"/>
      <c r="I63" s="214"/>
      <c r="J63" s="281"/>
      <c r="K63" s="328"/>
      <c r="L63" s="250"/>
      <c r="M63" s="212"/>
      <c r="N63" s="213"/>
      <c r="O63" s="212"/>
      <c r="P63" s="213"/>
      <c r="Q63" s="209">
        <f t="shared" si="3"/>
        <v>15000</v>
      </c>
    </row>
    <row r="64" spans="2:17" ht="94.5" thickBot="1">
      <c r="B64" s="157">
        <v>1513020</v>
      </c>
      <c r="C64" s="232"/>
      <c r="E64" s="323" t="s">
        <v>387</v>
      </c>
      <c r="F64" s="324">
        <f>SUM(F65:F70)</f>
        <v>0</v>
      </c>
      <c r="G64" s="325">
        <v>0</v>
      </c>
      <c r="H64" s="326">
        <v>0</v>
      </c>
      <c r="J64" s="294"/>
      <c r="K64" s="327">
        <f t="shared" si="2"/>
        <v>0</v>
      </c>
      <c r="L64" s="324"/>
      <c r="M64" s="325"/>
      <c r="N64" s="326"/>
      <c r="O64" s="325"/>
      <c r="P64" s="153"/>
      <c r="Q64" s="278">
        <f t="shared" si="3"/>
        <v>0</v>
      </c>
    </row>
    <row r="65" spans="2:17" ht="375.75" thickBot="1">
      <c r="B65" s="152">
        <v>1513021</v>
      </c>
      <c r="C65" s="223" t="s">
        <v>302</v>
      </c>
      <c r="E65" s="260" t="s">
        <v>388</v>
      </c>
      <c r="F65" s="186"/>
      <c r="G65" s="182">
        <v>0</v>
      </c>
      <c r="H65" s="153">
        <v>0</v>
      </c>
      <c r="J65" s="294"/>
      <c r="K65" s="302">
        <f t="shared" si="2"/>
        <v>0</v>
      </c>
      <c r="L65" s="186"/>
      <c r="M65" s="182"/>
      <c r="N65" s="153"/>
      <c r="O65" s="182"/>
      <c r="P65" s="167"/>
      <c r="Q65" s="196">
        <f t="shared" si="3"/>
        <v>0</v>
      </c>
    </row>
    <row r="66" spans="2:17" ht="409.5" thickBot="1">
      <c r="B66" s="147">
        <v>1513022</v>
      </c>
      <c r="C66" s="221" t="s">
        <v>303</v>
      </c>
      <c r="E66" s="270" t="s">
        <v>389</v>
      </c>
      <c r="F66" s="247"/>
      <c r="G66" s="173">
        <v>0</v>
      </c>
      <c r="H66" s="148">
        <v>0</v>
      </c>
      <c r="J66" s="294"/>
      <c r="K66" s="302">
        <f t="shared" si="2"/>
        <v>0</v>
      </c>
      <c r="L66" s="192"/>
      <c r="M66" s="173"/>
      <c r="N66" s="148"/>
      <c r="O66" s="173"/>
      <c r="P66" s="153"/>
      <c r="Q66" s="196">
        <f t="shared" si="3"/>
        <v>0</v>
      </c>
    </row>
    <row r="67" spans="2:17" ht="188.25" thickBot="1">
      <c r="B67" s="152">
        <v>1513023</v>
      </c>
      <c r="C67" s="223" t="s">
        <v>304</v>
      </c>
      <c r="E67" s="271" t="s">
        <v>390</v>
      </c>
      <c r="F67" s="240"/>
      <c r="G67" s="182">
        <v>0</v>
      </c>
      <c r="H67" s="153">
        <v>0</v>
      </c>
      <c r="J67" s="294"/>
      <c r="K67" s="302">
        <f t="shared" si="2"/>
        <v>0</v>
      </c>
      <c r="L67" s="186"/>
      <c r="M67" s="182"/>
      <c r="N67" s="153"/>
      <c r="O67" s="182"/>
      <c r="P67" s="148"/>
      <c r="Q67" s="196">
        <f t="shared" si="3"/>
        <v>0</v>
      </c>
    </row>
    <row r="68" spans="2:17" ht="375.75" thickBot="1">
      <c r="B68" s="164">
        <v>1513024</v>
      </c>
      <c r="C68" s="222" t="s">
        <v>305</v>
      </c>
      <c r="E68" s="264" t="s">
        <v>391</v>
      </c>
      <c r="F68" s="248"/>
      <c r="G68" s="181">
        <v>0</v>
      </c>
      <c r="H68" s="156">
        <v>0</v>
      </c>
      <c r="J68" s="294"/>
      <c r="K68" s="302">
        <f t="shared" si="2"/>
        <v>0</v>
      </c>
      <c r="L68" s="151"/>
      <c r="M68" s="181"/>
      <c r="N68" s="156"/>
      <c r="O68" s="181"/>
      <c r="P68" s="153"/>
      <c r="Q68" s="196">
        <f t="shared" si="3"/>
        <v>0</v>
      </c>
    </row>
    <row r="69" spans="2:17" ht="75.75" thickBot="1">
      <c r="B69" s="164">
        <v>1513025</v>
      </c>
      <c r="C69" s="222" t="s">
        <v>306</v>
      </c>
      <c r="E69" s="264" t="s">
        <v>392</v>
      </c>
      <c r="F69" s="151"/>
      <c r="G69" s="181">
        <v>0</v>
      </c>
      <c r="H69" s="156">
        <v>0</v>
      </c>
      <c r="J69" s="294"/>
      <c r="K69" s="302">
        <f t="shared" si="2"/>
        <v>0</v>
      </c>
      <c r="L69" s="151"/>
      <c r="M69" s="181"/>
      <c r="N69" s="156"/>
      <c r="O69" s="181"/>
      <c r="P69" s="156"/>
      <c r="Q69" s="196">
        <f t="shared" si="3"/>
        <v>0</v>
      </c>
    </row>
    <row r="70" spans="2:17" ht="94.5" thickBot="1">
      <c r="B70" s="165">
        <v>1513026</v>
      </c>
      <c r="C70" s="229" t="s">
        <v>307</v>
      </c>
      <c r="E70" s="272" t="s">
        <v>393</v>
      </c>
      <c r="F70" s="187"/>
      <c r="G70" s="188">
        <v>0</v>
      </c>
      <c r="H70" s="189">
        <v>0</v>
      </c>
      <c r="J70" s="294"/>
      <c r="K70" s="302">
        <f t="shared" si="2"/>
        <v>0</v>
      </c>
      <c r="L70" s="301"/>
      <c r="M70" s="188"/>
      <c r="N70" s="189"/>
      <c r="O70" s="188"/>
      <c r="P70" s="156"/>
      <c r="Q70" s="196">
        <f t="shared" si="3"/>
        <v>0</v>
      </c>
    </row>
    <row r="71" spans="2:17" ht="263.25" thickBot="1">
      <c r="B71" s="149">
        <v>1513030</v>
      </c>
      <c r="C71" s="205"/>
      <c r="E71" s="269" t="s">
        <v>394</v>
      </c>
      <c r="F71" s="190">
        <f>SUM(F72:F75)</f>
        <v>0</v>
      </c>
      <c r="G71" s="191">
        <v>0</v>
      </c>
      <c r="H71" s="166">
        <v>0</v>
      </c>
      <c r="J71" s="294"/>
      <c r="K71" s="302">
        <f t="shared" si="2"/>
        <v>0</v>
      </c>
      <c r="L71" s="190"/>
      <c r="M71" s="191"/>
      <c r="N71" s="166"/>
      <c r="O71" s="191"/>
      <c r="P71" s="189"/>
      <c r="Q71" s="196">
        <f t="shared" si="3"/>
        <v>0</v>
      </c>
    </row>
    <row r="72" spans="2:17" ht="409.5" thickBot="1">
      <c r="B72" s="164">
        <v>1513031</v>
      </c>
      <c r="C72" s="222" t="s">
        <v>308</v>
      </c>
      <c r="E72" s="273" t="s">
        <v>395</v>
      </c>
      <c r="F72" s="151"/>
      <c r="G72" s="181"/>
      <c r="H72" s="156"/>
      <c r="J72" s="294"/>
      <c r="K72" s="302">
        <f t="shared" si="2"/>
        <v>0</v>
      </c>
      <c r="L72" s="151"/>
      <c r="M72" s="181"/>
      <c r="N72" s="156"/>
      <c r="O72" s="181"/>
      <c r="P72" s="166"/>
      <c r="Q72" s="196">
        <f t="shared" si="3"/>
        <v>0</v>
      </c>
    </row>
    <row r="73" spans="2:17" ht="169.5" thickBot="1">
      <c r="B73" s="164">
        <v>1513033</v>
      </c>
      <c r="C73" s="222" t="s">
        <v>309</v>
      </c>
      <c r="E73" s="258" t="s">
        <v>396</v>
      </c>
      <c r="F73" s="186"/>
      <c r="G73" s="182">
        <v>0</v>
      </c>
      <c r="H73" s="153">
        <v>0</v>
      </c>
      <c r="J73" s="294"/>
      <c r="K73" s="302">
        <f t="shared" si="2"/>
        <v>0</v>
      </c>
      <c r="L73" s="186">
        <v>0</v>
      </c>
      <c r="M73" s="182">
        <v>0</v>
      </c>
      <c r="N73" s="153">
        <v>0</v>
      </c>
      <c r="O73" s="182">
        <v>0</v>
      </c>
      <c r="P73" s="156"/>
      <c r="Q73" s="196">
        <f t="shared" si="3"/>
        <v>0</v>
      </c>
    </row>
    <row r="74" spans="2:17" ht="57" thickBot="1">
      <c r="B74" s="164">
        <v>1513034</v>
      </c>
      <c r="C74" s="222" t="s">
        <v>310</v>
      </c>
      <c r="E74" s="258" t="s">
        <v>397</v>
      </c>
      <c r="F74" s="151"/>
      <c r="G74" s="181">
        <v>0</v>
      </c>
      <c r="H74" s="156">
        <v>0</v>
      </c>
      <c r="J74" s="294"/>
      <c r="K74" s="302">
        <f t="shared" si="2"/>
        <v>0</v>
      </c>
      <c r="L74" s="151"/>
      <c r="M74" s="181"/>
      <c r="N74" s="156"/>
      <c r="O74" s="181"/>
      <c r="P74" s="153">
        <v>0</v>
      </c>
      <c r="Q74" s="196">
        <f t="shared" si="3"/>
        <v>0</v>
      </c>
    </row>
    <row r="75" spans="2:17" ht="75.75" thickBot="1">
      <c r="B75" s="152">
        <v>1513037</v>
      </c>
      <c r="C75" s="223">
        <v>170302</v>
      </c>
      <c r="E75" s="260" t="s">
        <v>398</v>
      </c>
      <c r="F75" s="187"/>
      <c r="G75" s="189">
        <v>0</v>
      </c>
      <c r="H75" s="189">
        <v>0</v>
      </c>
      <c r="J75" s="294"/>
      <c r="K75" s="302">
        <f aca="true" t="shared" si="23" ref="K75:K110">L75+O75</f>
        <v>0</v>
      </c>
      <c r="L75" s="301"/>
      <c r="M75" s="189"/>
      <c r="N75" s="189"/>
      <c r="O75" s="189"/>
      <c r="P75" s="156"/>
      <c r="Q75" s="196">
        <f aca="true" t="shared" si="24" ref="Q75:Q110">F75+K75</f>
        <v>0</v>
      </c>
    </row>
    <row r="76" spans="2:17" ht="94.5" thickBot="1">
      <c r="B76" s="164">
        <v>1513040</v>
      </c>
      <c r="C76" s="230"/>
      <c r="E76" s="259" t="s">
        <v>399</v>
      </c>
      <c r="F76" s="248">
        <f>SUM(F77:F86)</f>
        <v>19571900</v>
      </c>
      <c r="G76" s="181">
        <v>0</v>
      </c>
      <c r="H76" s="282">
        <v>0</v>
      </c>
      <c r="I76" s="214"/>
      <c r="J76" s="215"/>
      <c r="K76" s="302">
        <f t="shared" si="23"/>
        <v>0</v>
      </c>
      <c r="L76" s="151"/>
      <c r="M76" s="181"/>
      <c r="N76" s="156"/>
      <c r="O76" s="181"/>
      <c r="P76" s="189"/>
      <c r="Q76" s="196">
        <f t="shared" si="24"/>
        <v>19571900</v>
      </c>
    </row>
    <row r="77" spans="2:17" ht="57" thickBot="1">
      <c r="B77" s="168">
        <v>1513041</v>
      </c>
      <c r="C77" s="231" t="s">
        <v>311</v>
      </c>
      <c r="E77" s="257" t="s">
        <v>400</v>
      </c>
      <c r="F77" s="186">
        <v>150000</v>
      </c>
      <c r="G77" s="182">
        <v>0</v>
      </c>
      <c r="H77" s="153">
        <v>0</v>
      </c>
      <c r="J77" s="294"/>
      <c r="K77" s="302">
        <f t="shared" si="23"/>
        <v>0</v>
      </c>
      <c r="L77" s="186"/>
      <c r="M77" s="182"/>
      <c r="N77" s="153"/>
      <c r="O77" s="182"/>
      <c r="P77" s="156"/>
      <c r="Q77" s="196">
        <f t="shared" si="24"/>
        <v>150000</v>
      </c>
    </row>
    <row r="78" spans="2:17" ht="57" thickBot="1">
      <c r="B78" s="152">
        <v>1513042</v>
      </c>
      <c r="C78" s="223" t="s">
        <v>312</v>
      </c>
      <c r="E78" s="258" t="s">
        <v>401</v>
      </c>
      <c r="F78" s="192">
        <v>170000</v>
      </c>
      <c r="G78" s="173">
        <v>0</v>
      </c>
      <c r="H78" s="282">
        <v>0</v>
      </c>
      <c r="I78" s="214"/>
      <c r="J78" s="215"/>
      <c r="K78" s="302">
        <f t="shared" si="23"/>
        <v>0</v>
      </c>
      <c r="L78" s="192"/>
      <c r="M78" s="173"/>
      <c r="N78" s="148"/>
      <c r="O78" s="173"/>
      <c r="P78" s="153"/>
      <c r="Q78" s="196">
        <f t="shared" si="24"/>
        <v>170000</v>
      </c>
    </row>
    <row r="79" spans="2:17" ht="19.5" thickBot="1">
      <c r="B79" s="147">
        <v>1513043</v>
      </c>
      <c r="C79" s="221" t="s">
        <v>313</v>
      </c>
      <c r="E79" s="222" t="s">
        <v>402</v>
      </c>
      <c r="F79" s="186">
        <v>8000000</v>
      </c>
      <c r="G79" s="182">
        <v>0</v>
      </c>
      <c r="H79" s="153">
        <v>0</v>
      </c>
      <c r="J79" s="294"/>
      <c r="K79" s="302">
        <f t="shared" si="23"/>
        <v>0</v>
      </c>
      <c r="L79" s="186"/>
      <c r="M79" s="182"/>
      <c r="N79" s="153"/>
      <c r="O79" s="182"/>
      <c r="P79" s="148"/>
      <c r="Q79" s="196">
        <f t="shared" si="24"/>
        <v>8000000</v>
      </c>
    </row>
    <row r="80" spans="2:17" ht="57" thickBot="1">
      <c r="B80" s="152">
        <v>1513044</v>
      </c>
      <c r="C80" s="223" t="s">
        <v>314</v>
      </c>
      <c r="E80" s="273" t="s">
        <v>403</v>
      </c>
      <c r="F80" s="192">
        <v>1500000</v>
      </c>
      <c r="G80" s="173">
        <v>0</v>
      </c>
      <c r="H80" s="282">
        <v>0</v>
      </c>
      <c r="I80" s="214"/>
      <c r="J80" s="215"/>
      <c r="K80" s="302">
        <f t="shared" si="23"/>
        <v>0</v>
      </c>
      <c r="L80" s="192"/>
      <c r="M80" s="173"/>
      <c r="N80" s="148"/>
      <c r="O80" s="173"/>
      <c r="P80" s="153"/>
      <c r="Q80" s="196">
        <f t="shared" si="24"/>
        <v>1500000</v>
      </c>
    </row>
    <row r="81" spans="2:17" ht="38.25" thickBot="1">
      <c r="B81" s="147">
        <v>1513045</v>
      </c>
      <c r="C81" s="221" t="s">
        <v>315</v>
      </c>
      <c r="E81" s="273" t="s">
        <v>404</v>
      </c>
      <c r="F81" s="186">
        <v>1700000</v>
      </c>
      <c r="G81" s="182">
        <v>0</v>
      </c>
      <c r="H81" s="153">
        <v>0</v>
      </c>
      <c r="J81" s="294"/>
      <c r="K81" s="302">
        <f t="shared" si="23"/>
        <v>0</v>
      </c>
      <c r="L81" s="186"/>
      <c r="M81" s="182"/>
      <c r="N81" s="153"/>
      <c r="O81" s="182"/>
      <c r="P81" s="148"/>
      <c r="Q81" s="196">
        <f t="shared" si="24"/>
        <v>1700000</v>
      </c>
    </row>
    <row r="82" spans="2:17" ht="38.25" thickBot="1">
      <c r="B82" s="152">
        <v>1513046</v>
      </c>
      <c r="C82" s="223" t="s">
        <v>316</v>
      </c>
      <c r="E82" s="273" t="s">
        <v>405</v>
      </c>
      <c r="F82" s="192">
        <v>410000</v>
      </c>
      <c r="G82" s="173">
        <v>0</v>
      </c>
      <c r="H82" s="147">
        <v>0</v>
      </c>
      <c r="I82" s="281"/>
      <c r="J82" s="215"/>
      <c r="K82" s="302">
        <f t="shared" si="23"/>
        <v>0</v>
      </c>
      <c r="L82" s="192"/>
      <c r="M82" s="173"/>
      <c r="N82" s="148"/>
      <c r="O82" s="173"/>
      <c r="P82" s="153"/>
      <c r="Q82" s="196">
        <f t="shared" si="24"/>
        <v>410000</v>
      </c>
    </row>
    <row r="83" spans="2:17" ht="38.25" thickBot="1">
      <c r="B83" s="149">
        <v>1513047</v>
      </c>
      <c r="C83" s="205" t="s">
        <v>324</v>
      </c>
      <c r="E83" s="260" t="s">
        <v>406</v>
      </c>
      <c r="F83" s="186">
        <v>0</v>
      </c>
      <c r="G83" s="182">
        <v>0</v>
      </c>
      <c r="H83" s="153">
        <v>0</v>
      </c>
      <c r="J83" s="294"/>
      <c r="K83" s="302">
        <f t="shared" si="23"/>
        <v>0</v>
      </c>
      <c r="L83" s="186"/>
      <c r="M83" s="182"/>
      <c r="N83" s="153"/>
      <c r="O83" s="182"/>
      <c r="P83" s="148"/>
      <c r="Q83" s="196">
        <f t="shared" si="24"/>
        <v>0</v>
      </c>
    </row>
    <row r="84" spans="2:17" ht="57" thickBot="1">
      <c r="B84" s="165">
        <v>1513048</v>
      </c>
      <c r="C84" s="229" t="s">
        <v>325</v>
      </c>
      <c r="E84" s="272" t="s">
        <v>407</v>
      </c>
      <c r="F84" s="187">
        <v>4000000</v>
      </c>
      <c r="G84" s="178">
        <v>0</v>
      </c>
      <c r="H84" s="149">
        <v>0</v>
      </c>
      <c r="I84" s="281"/>
      <c r="J84" s="215"/>
      <c r="K84" s="302">
        <f t="shared" si="23"/>
        <v>0</v>
      </c>
      <c r="L84" s="187"/>
      <c r="M84" s="178"/>
      <c r="N84" s="150"/>
      <c r="O84" s="178"/>
      <c r="P84" s="153"/>
      <c r="Q84" s="209">
        <f t="shared" si="24"/>
        <v>4000000</v>
      </c>
    </row>
    <row r="85" spans="2:17" ht="57" thickBot="1">
      <c r="B85" s="279">
        <v>1513080</v>
      </c>
      <c r="C85" s="218" t="s">
        <v>427</v>
      </c>
      <c r="D85" s="207"/>
      <c r="E85" s="280" t="s">
        <v>428</v>
      </c>
      <c r="F85" s="212">
        <v>1141900</v>
      </c>
      <c r="G85" s="212"/>
      <c r="H85" s="213"/>
      <c r="I85" s="214"/>
      <c r="J85" s="281"/>
      <c r="K85" s="302">
        <f t="shared" si="23"/>
        <v>0</v>
      </c>
      <c r="L85" s="250"/>
      <c r="M85" s="212"/>
      <c r="N85" s="213"/>
      <c r="O85" s="212"/>
      <c r="P85" s="213"/>
      <c r="Q85" s="209">
        <f t="shared" si="24"/>
        <v>1141900</v>
      </c>
    </row>
    <row r="86" spans="2:17" ht="57" thickBot="1">
      <c r="B86" s="152">
        <v>1513049</v>
      </c>
      <c r="C86" s="223" t="s">
        <v>326</v>
      </c>
      <c r="E86" s="260" t="s">
        <v>408</v>
      </c>
      <c r="F86" s="321">
        <v>2500000</v>
      </c>
      <c r="G86" s="182">
        <v>0</v>
      </c>
      <c r="H86" s="152">
        <v>0</v>
      </c>
      <c r="I86" s="281"/>
      <c r="J86" s="215"/>
      <c r="K86" s="302">
        <f t="shared" si="23"/>
        <v>0</v>
      </c>
      <c r="L86" s="186"/>
      <c r="M86" s="182"/>
      <c r="N86" s="153"/>
      <c r="O86" s="182"/>
      <c r="P86" s="169"/>
      <c r="Q86" s="278">
        <f t="shared" si="24"/>
        <v>2500000</v>
      </c>
    </row>
    <row r="87" spans="2:17" ht="169.5" thickBot="1">
      <c r="B87" s="147">
        <v>1513180</v>
      </c>
      <c r="C87" s="222"/>
      <c r="E87" s="259" t="s">
        <v>409</v>
      </c>
      <c r="F87" s="151">
        <v>30400</v>
      </c>
      <c r="G87" s="181">
        <v>0</v>
      </c>
      <c r="H87" s="156">
        <v>0</v>
      </c>
      <c r="J87" s="294"/>
      <c r="K87" s="302">
        <f t="shared" si="23"/>
        <v>0</v>
      </c>
      <c r="L87" s="151"/>
      <c r="M87" s="181"/>
      <c r="N87" s="156"/>
      <c r="O87" s="181"/>
      <c r="P87" s="153"/>
      <c r="Q87" s="196">
        <f t="shared" si="24"/>
        <v>30400</v>
      </c>
    </row>
    <row r="88" spans="2:17" ht="132" thickBot="1">
      <c r="B88" s="157">
        <v>1513181</v>
      </c>
      <c r="C88" s="222" t="s">
        <v>327</v>
      </c>
      <c r="E88" s="260" t="s">
        <v>410</v>
      </c>
      <c r="F88" s="151">
        <v>30400</v>
      </c>
      <c r="G88" s="181">
        <v>0</v>
      </c>
      <c r="H88" s="291">
        <v>0</v>
      </c>
      <c r="I88" s="281"/>
      <c r="J88" s="215"/>
      <c r="K88" s="302">
        <f t="shared" si="23"/>
        <v>0</v>
      </c>
      <c r="L88" s="151"/>
      <c r="M88" s="181"/>
      <c r="N88" s="156"/>
      <c r="O88" s="181"/>
      <c r="P88" s="156"/>
      <c r="Q88" s="196">
        <f t="shared" si="24"/>
        <v>30400</v>
      </c>
    </row>
    <row r="89" spans="2:17" ht="38.25" thickBot="1">
      <c r="B89" s="164">
        <v>1513200</v>
      </c>
      <c r="C89" s="222"/>
      <c r="E89" s="269" t="s">
        <v>334</v>
      </c>
      <c r="F89" s="190">
        <f>F90</f>
        <v>24600</v>
      </c>
      <c r="G89" s="191">
        <v>0</v>
      </c>
      <c r="H89" s="320">
        <v>0</v>
      </c>
      <c r="I89" s="281"/>
      <c r="J89" s="215"/>
      <c r="K89" s="302">
        <f t="shared" si="23"/>
        <v>0</v>
      </c>
      <c r="L89" s="190"/>
      <c r="M89" s="191"/>
      <c r="N89" s="166"/>
      <c r="O89" s="191"/>
      <c r="P89" s="156"/>
      <c r="Q89" s="196">
        <f t="shared" si="24"/>
        <v>24600</v>
      </c>
    </row>
    <row r="90" spans="2:17" ht="38.25" thickBot="1">
      <c r="B90" s="157">
        <v>1513201</v>
      </c>
      <c r="C90" s="232" t="s">
        <v>328</v>
      </c>
      <c r="E90" s="273" t="s">
        <v>411</v>
      </c>
      <c r="F90" s="151">
        <v>24600</v>
      </c>
      <c r="G90" s="181">
        <v>0</v>
      </c>
      <c r="H90" s="156">
        <v>0</v>
      </c>
      <c r="J90" s="294"/>
      <c r="K90" s="302">
        <f t="shared" si="23"/>
        <v>0</v>
      </c>
      <c r="L90" s="151"/>
      <c r="M90" s="181"/>
      <c r="N90" s="156"/>
      <c r="O90" s="181"/>
      <c r="P90" s="166"/>
      <c r="Q90" s="196">
        <f t="shared" si="24"/>
        <v>24600</v>
      </c>
    </row>
    <row r="91" spans="2:17" ht="38.25" thickBot="1">
      <c r="B91" s="164">
        <v>1513400</v>
      </c>
      <c r="C91" s="222"/>
      <c r="E91" s="259" t="s">
        <v>412</v>
      </c>
      <c r="F91" s="151">
        <f>F92+F93+F94</f>
        <v>27500</v>
      </c>
      <c r="G91" s="151">
        <f>G92+G93+G94</f>
        <v>0</v>
      </c>
      <c r="H91" s="151">
        <f>H92+H93+H94</f>
        <v>0</v>
      </c>
      <c r="I91" s="151">
        <f>I92+I93+I94</f>
        <v>0</v>
      </c>
      <c r="J91" s="151">
        <f>J92+J93+J94</f>
        <v>0</v>
      </c>
      <c r="K91" s="302">
        <f t="shared" si="23"/>
        <v>0</v>
      </c>
      <c r="L91" s="151"/>
      <c r="M91" s="181"/>
      <c r="N91" s="156"/>
      <c r="O91" s="181"/>
      <c r="P91" s="156"/>
      <c r="Q91" s="196">
        <f t="shared" si="24"/>
        <v>27500</v>
      </c>
    </row>
    <row r="92" spans="2:17" ht="38.25" thickBot="1">
      <c r="B92" s="152">
        <v>1513401</v>
      </c>
      <c r="C92" s="223" t="s">
        <v>329</v>
      </c>
      <c r="E92" s="260" t="s">
        <v>413</v>
      </c>
      <c r="F92" s="186">
        <v>500</v>
      </c>
      <c r="G92" s="182">
        <v>0</v>
      </c>
      <c r="H92" s="153">
        <v>0</v>
      </c>
      <c r="J92" s="294"/>
      <c r="K92" s="302">
        <f t="shared" si="23"/>
        <v>0</v>
      </c>
      <c r="L92" s="186"/>
      <c r="M92" s="182"/>
      <c r="N92" s="153"/>
      <c r="O92" s="182"/>
      <c r="P92" s="156"/>
      <c r="Q92" s="196">
        <f t="shared" si="24"/>
        <v>500</v>
      </c>
    </row>
    <row r="93" spans="2:17" ht="38.25" thickBot="1">
      <c r="B93" s="149">
        <v>1513402</v>
      </c>
      <c r="C93" s="205" t="s">
        <v>329</v>
      </c>
      <c r="E93" s="273" t="s">
        <v>414</v>
      </c>
      <c r="F93" s="192">
        <v>5900</v>
      </c>
      <c r="G93" s="173">
        <v>0</v>
      </c>
      <c r="H93" s="147">
        <v>0</v>
      </c>
      <c r="I93" s="281"/>
      <c r="J93" s="215"/>
      <c r="K93" s="302">
        <f t="shared" si="23"/>
        <v>0</v>
      </c>
      <c r="L93" s="192"/>
      <c r="M93" s="173"/>
      <c r="N93" s="148"/>
      <c r="O93" s="173"/>
      <c r="P93" s="153"/>
      <c r="Q93" s="196">
        <f t="shared" si="24"/>
        <v>5900</v>
      </c>
    </row>
    <row r="94" spans="2:17" ht="60.75" customHeight="1" thickBot="1">
      <c r="B94" s="149">
        <v>1513403</v>
      </c>
      <c r="C94" s="205" t="s">
        <v>329</v>
      </c>
      <c r="E94" s="260" t="s">
        <v>439</v>
      </c>
      <c r="F94" s="192">
        <v>21100</v>
      </c>
      <c r="G94" s="173"/>
      <c r="H94" s="148"/>
      <c r="J94" s="294"/>
      <c r="K94" s="302"/>
      <c r="L94" s="192"/>
      <c r="M94" s="173"/>
      <c r="N94" s="148"/>
      <c r="O94" s="173"/>
      <c r="P94" s="153"/>
      <c r="Q94" s="196">
        <f t="shared" si="24"/>
        <v>21100</v>
      </c>
    </row>
    <row r="95" spans="2:17" ht="132" hidden="1" thickBot="1">
      <c r="B95" s="149">
        <v>1513160</v>
      </c>
      <c r="C95" s="205" t="s">
        <v>330</v>
      </c>
      <c r="E95" s="174" t="s">
        <v>415</v>
      </c>
      <c r="F95" s="192"/>
      <c r="G95" s="173">
        <v>0</v>
      </c>
      <c r="H95" s="147">
        <v>0</v>
      </c>
      <c r="I95" s="281"/>
      <c r="J95" s="215"/>
      <c r="K95" s="302">
        <f t="shared" si="23"/>
        <v>0</v>
      </c>
      <c r="L95" s="192"/>
      <c r="M95" s="173"/>
      <c r="N95" s="148"/>
      <c r="O95" s="173"/>
      <c r="P95" s="148"/>
      <c r="Q95" s="196">
        <f t="shared" si="24"/>
        <v>0</v>
      </c>
    </row>
    <row r="96" spans="2:17" ht="75.75" thickBot="1">
      <c r="B96" s="144">
        <v>2400000</v>
      </c>
      <c r="C96" s="233"/>
      <c r="D96" s="317"/>
      <c r="E96" s="274" t="s">
        <v>416</v>
      </c>
      <c r="F96" s="249">
        <f>SUM(F98:F103)</f>
        <v>0</v>
      </c>
      <c r="G96" s="193">
        <f>SUM(G98:G103)</f>
        <v>0</v>
      </c>
      <c r="H96" s="194">
        <f>SUM(H98:H103)</f>
        <v>0</v>
      </c>
      <c r="J96" s="294"/>
      <c r="K96" s="302">
        <f t="shared" si="23"/>
        <v>0</v>
      </c>
      <c r="L96" s="201">
        <f>SUM(L98:L103)</f>
        <v>0</v>
      </c>
      <c r="M96" s="170">
        <f>SUM(M98:M103)</f>
        <v>0</v>
      </c>
      <c r="N96" s="145">
        <f>SUM(N98:N103)</f>
        <v>0</v>
      </c>
      <c r="O96" s="170">
        <f>SUM(O98:O103)</f>
        <v>0</v>
      </c>
      <c r="P96" s="148"/>
      <c r="Q96" s="196">
        <f t="shared" si="24"/>
        <v>0</v>
      </c>
    </row>
    <row r="97" spans="2:17" ht="75.75" thickBot="1">
      <c r="B97" s="152">
        <v>2410000</v>
      </c>
      <c r="C97" s="234"/>
      <c r="E97" s="275" t="s">
        <v>416</v>
      </c>
      <c r="F97" s="247">
        <f>SUM(F98:F103)</f>
        <v>0</v>
      </c>
      <c r="G97" s="195">
        <f>SUM(G99:G104)</f>
        <v>0</v>
      </c>
      <c r="H97" s="304">
        <f>SUM(H99:H104)</f>
        <v>0</v>
      </c>
      <c r="I97" s="281"/>
      <c r="J97" s="215"/>
      <c r="K97" s="302">
        <f t="shared" si="23"/>
        <v>0</v>
      </c>
      <c r="L97" s="192">
        <f>SUM(L98:L103)</f>
        <v>0</v>
      </c>
      <c r="M97" s="148">
        <f>SUM(M98:M103)</f>
        <v>0</v>
      </c>
      <c r="N97" s="148">
        <f>SUM(N98:N103)</f>
        <v>0</v>
      </c>
      <c r="O97" s="148">
        <f>SUM(O98:O103)</f>
        <v>0</v>
      </c>
      <c r="P97" s="148">
        <f>SUM(P98:P103)</f>
        <v>0</v>
      </c>
      <c r="Q97" s="196">
        <f t="shared" si="24"/>
        <v>0</v>
      </c>
    </row>
    <row r="98" spans="2:17" ht="57" thickBot="1">
      <c r="B98" s="149">
        <v>2414030</v>
      </c>
      <c r="C98" s="205">
        <v>110103</v>
      </c>
      <c r="E98" s="269" t="s">
        <v>417</v>
      </c>
      <c r="F98" s="305"/>
      <c r="G98" s="306"/>
      <c r="H98" s="306"/>
      <c r="J98" s="294"/>
      <c r="K98" s="302">
        <f t="shared" si="23"/>
        <v>0</v>
      </c>
      <c r="L98" s="197"/>
      <c r="M98" s="197"/>
      <c r="N98" s="197"/>
      <c r="O98" s="197"/>
      <c r="P98" s="148">
        <f>SUM(P99:P104)</f>
        <v>0</v>
      </c>
      <c r="Q98" s="196">
        <f t="shared" si="24"/>
        <v>0</v>
      </c>
    </row>
    <row r="99" spans="2:17" ht="19.5" thickBot="1">
      <c r="B99" s="279">
        <v>2414060</v>
      </c>
      <c r="C99" s="218">
        <v>110201</v>
      </c>
      <c r="D99" s="207"/>
      <c r="E99" s="280" t="s">
        <v>418</v>
      </c>
      <c r="F99" s="242"/>
      <c r="G99" s="179"/>
      <c r="H99" s="179"/>
      <c r="I99" s="214"/>
      <c r="J99" s="215"/>
      <c r="K99" s="302">
        <f t="shared" si="23"/>
        <v>0</v>
      </c>
      <c r="L99" s="298"/>
      <c r="M99" s="179"/>
      <c r="N99" s="179"/>
      <c r="O99" s="179"/>
      <c r="P99" s="148"/>
      <c r="Q99" s="196">
        <f t="shared" si="24"/>
        <v>0</v>
      </c>
    </row>
    <row r="100" spans="2:17" ht="19.5" thickBot="1">
      <c r="B100" s="152">
        <v>2414070</v>
      </c>
      <c r="C100" s="223">
        <v>110202</v>
      </c>
      <c r="E100" s="260" t="s">
        <v>419</v>
      </c>
      <c r="F100" s="307"/>
      <c r="G100" s="308"/>
      <c r="H100" s="308"/>
      <c r="J100" s="294"/>
      <c r="K100" s="302">
        <f t="shared" si="23"/>
        <v>0</v>
      </c>
      <c r="L100" s="298"/>
      <c r="M100" s="179"/>
      <c r="N100" s="179"/>
      <c r="O100" s="179"/>
      <c r="P100" s="153"/>
      <c r="Q100" s="196">
        <f t="shared" si="24"/>
        <v>0</v>
      </c>
    </row>
    <row r="101" spans="2:17" ht="57" thickBot="1">
      <c r="B101" s="279">
        <v>2414090</v>
      </c>
      <c r="C101" s="218">
        <v>110204</v>
      </c>
      <c r="D101" s="207"/>
      <c r="E101" s="280" t="s">
        <v>420</v>
      </c>
      <c r="F101" s="242"/>
      <c r="G101" s="179"/>
      <c r="H101" s="179"/>
      <c r="I101" s="214"/>
      <c r="J101" s="215"/>
      <c r="K101" s="302">
        <f t="shared" si="23"/>
        <v>0</v>
      </c>
      <c r="L101" s="298"/>
      <c r="M101" s="179"/>
      <c r="N101" s="179"/>
      <c r="O101" s="179"/>
      <c r="P101" s="148"/>
      <c r="Q101" s="196">
        <f t="shared" si="24"/>
        <v>0</v>
      </c>
    </row>
    <row r="102" spans="2:17" ht="38.25" thickBot="1">
      <c r="B102" s="152">
        <v>2414100</v>
      </c>
      <c r="C102" s="223">
        <v>110205</v>
      </c>
      <c r="E102" s="260" t="s">
        <v>421</v>
      </c>
      <c r="F102" s="307"/>
      <c r="G102" s="308"/>
      <c r="H102" s="308"/>
      <c r="J102" s="294"/>
      <c r="K102" s="302">
        <f t="shared" si="23"/>
        <v>0</v>
      </c>
      <c r="L102" s="298"/>
      <c r="M102" s="179"/>
      <c r="N102" s="179"/>
      <c r="O102" s="179"/>
      <c r="P102" s="153"/>
      <c r="Q102" s="196">
        <f t="shared" si="24"/>
        <v>0</v>
      </c>
    </row>
    <row r="103" spans="2:17" ht="38.25" thickBot="1">
      <c r="B103" s="279">
        <v>2414200</v>
      </c>
      <c r="C103" s="218">
        <v>110502</v>
      </c>
      <c r="D103" s="207"/>
      <c r="E103" s="280" t="s">
        <v>422</v>
      </c>
      <c r="F103" s="242"/>
      <c r="G103" s="179"/>
      <c r="H103" s="179"/>
      <c r="I103" s="214"/>
      <c r="J103" s="215"/>
      <c r="K103" s="302">
        <f t="shared" si="23"/>
        <v>0</v>
      </c>
      <c r="L103" s="298"/>
      <c r="M103" s="179"/>
      <c r="N103" s="179"/>
      <c r="O103" s="179"/>
      <c r="P103" s="148"/>
      <c r="Q103" s="196">
        <f t="shared" si="24"/>
        <v>0</v>
      </c>
    </row>
    <row r="104" spans="2:17" ht="57" thickBot="1">
      <c r="B104" s="309">
        <v>7600000</v>
      </c>
      <c r="C104" s="310"/>
      <c r="D104" s="317"/>
      <c r="E104" s="311" t="s">
        <v>423</v>
      </c>
      <c r="F104" s="312">
        <f>F106+F107+F108+F109</f>
        <v>10000</v>
      </c>
      <c r="G104" s="313">
        <v>0</v>
      </c>
      <c r="H104" s="314">
        <v>0</v>
      </c>
      <c r="I104" s="315"/>
      <c r="J104" s="316"/>
      <c r="K104" s="302">
        <f t="shared" si="23"/>
        <v>0</v>
      </c>
      <c r="L104" s="201">
        <f>L106+L107+L108+L108+L109</f>
        <v>0</v>
      </c>
      <c r="M104" s="170">
        <v>0</v>
      </c>
      <c r="N104" s="145">
        <v>0</v>
      </c>
      <c r="O104" s="170">
        <f>O106+O107+O108+O109</f>
        <v>0</v>
      </c>
      <c r="P104" s="170">
        <f>P106+P107+P108+P109</f>
        <v>0</v>
      </c>
      <c r="Q104" s="196">
        <f t="shared" si="24"/>
        <v>10000</v>
      </c>
    </row>
    <row r="105" spans="2:17" ht="57" thickBot="1">
      <c r="B105" s="152">
        <v>7610000</v>
      </c>
      <c r="C105" s="234"/>
      <c r="D105" s="207"/>
      <c r="E105" s="254" t="s">
        <v>423</v>
      </c>
      <c r="F105" s="192">
        <f>F106+F107+F108+F109</f>
        <v>10000</v>
      </c>
      <c r="G105" s="173">
        <v>0</v>
      </c>
      <c r="H105" s="147">
        <v>0</v>
      </c>
      <c r="I105" s="281"/>
      <c r="J105" s="215"/>
      <c r="K105" s="302">
        <f t="shared" si="23"/>
        <v>0</v>
      </c>
      <c r="L105" s="192">
        <f>L106+L107+L108+L109</f>
        <v>0</v>
      </c>
      <c r="M105" s="148">
        <f>M106+M107+M108+M109</f>
        <v>0</v>
      </c>
      <c r="N105" s="148">
        <f>N106+N107+N108+N109</f>
        <v>0</v>
      </c>
      <c r="O105" s="148">
        <f>O106+O107+O108+O109</f>
        <v>0</v>
      </c>
      <c r="P105" s="148">
        <f>P107+P108+P109+P110</f>
        <v>0</v>
      </c>
      <c r="Q105" s="196">
        <f t="shared" si="24"/>
        <v>10000</v>
      </c>
    </row>
    <row r="106" spans="2:17" ht="19.5" thickBot="1">
      <c r="B106" s="147">
        <v>7618010</v>
      </c>
      <c r="C106" s="221">
        <v>250102</v>
      </c>
      <c r="E106" s="276" t="s">
        <v>424</v>
      </c>
      <c r="F106" s="192">
        <v>10000</v>
      </c>
      <c r="G106" s="175">
        <v>0</v>
      </c>
      <c r="H106" s="148">
        <v>0</v>
      </c>
      <c r="J106" s="294"/>
      <c r="K106" s="302">
        <f t="shared" si="23"/>
        <v>0</v>
      </c>
      <c r="L106" s="192"/>
      <c r="M106" s="175"/>
      <c r="N106" s="148"/>
      <c r="O106" s="175"/>
      <c r="P106" s="148">
        <f>P107+P108+P109+P110</f>
        <v>0</v>
      </c>
      <c r="Q106" s="196">
        <f t="shared" si="24"/>
        <v>10000</v>
      </c>
    </row>
    <row r="107" spans="2:17" ht="19.5" thickBot="1">
      <c r="B107" s="147">
        <v>7618800</v>
      </c>
      <c r="C107" s="221">
        <v>250380</v>
      </c>
      <c r="D107" s="207"/>
      <c r="E107" s="267" t="s">
        <v>430</v>
      </c>
      <c r="F107" s="192"/>
      <c r="G107" s="175">
        <v>0</v>
      </c>
      <c r="H107" s="147">
        <v>0</v>
      </c>
      <c r="I107" s="281"/>
      <c r="J107" s="215"/>
      <c r="K107" s="302">
        <f t="shared" si="23"/>
        <v>0</v>
      </c>
      <c r="L107" s="192"/>
      <c r="M107" s="175"/>
      <c r="N107" s="148"/>
      <c r="O107" s="175"/>
      <c r="P107" s="148"/>
      <c r="Q107" s="196">
        <f t="shared" si="24"/>
        <v>0</v>
      </c>
    </row>
    <row r="108" spans="2:17" ht="19.5" thickBot="1">
      <c r="B108" s="168"/>
      <c r="C108" s="231"/>
      <c r="D108" s="237"/>
      <c r="E108" s="277"/>
      <c r="F108" s="192"/>
      <c r="G108" s="175">
        <v>0</v>
      </c>
      <c r="H108" s="148">
        <v>0</v>
      </c>
      <c r="J108" s="294"/>
      <c r="K108" s="302">
        <f t="shared" si="23"/>
        <v>0</v>
      </c>
      <c r="L108" s="192"/>
      <c r="M108" s="175"/>
      <c r="N108" s="148"/>
      <c r="O108" s="175"/>
      <c r="P108" s="148"/>
      <c r="Q108" s="196">
        <f t="shared" si="24"/>
        <v>0</v>
      </c>
    </row>
    <row r="109" spans="2:17" ht="19.5" thickBot="1">
      <c r="B109" s="152"/>
      <c r="C109" s="223"/>
      <c r="E109" s="269"/>
      <c r="F109" s="187">
        <v>0</v>
      </c>
      <c r="G109" s="150">
        <v>0</v>
      </c>
      <c r="H109" s="149">
        <v>0</v>
      </c>
      <c r="I109" s="281"/>
      <c r="J109" s="215"/>
      <c r="K109" s="302">
        <f t="shared" si="23"/>
        <v>0</v>
      </c>
      <c r="L109" s="187"/>
      <c r="M109" s="150"/>
      <c r="N109" s="150"/>
      <c r="O109" s="150"/>
      <c r="P109" s="150"/>
      <c r="Q109" s="209">
        <f t="shared" si="24"/>
        <v>0</v>
      </c>
    </row>
    <row r="110" spans="2:17" ht="19.5" thickBot="1">
      <c r="B110" s="206"/>
      <c r="C110" s="208"/>
      <c r="D110" s="207"/>
      <c r="E110" s="218" t="s">
        <v>425</v>
      </c>
      <c r="F110" s="250">
        <f>F9+F20+F44+F53+F96+F104</f>
        <v>24097500</v>
      </c>
      <c r="G110" s="213">
        <f>G9+G20+G44+G53+G96+G104</f>
        <v>0</v>
      </c>
      <c r="H110" s="213">
        <f>H9+H20+H44+H53+H96+H104</f>
        <v>0</v>
      </c>
      <c r="I110" s="214"/>
      <c r="J110" s="281"/>
      <c r="K110" s="303">
        <f t="shared" si="23"/>
        <v>0</v>
      </c>
      <c r="L110" s="250">
        <f>L9+L20+L44+L53+L96+L104</f>
        <v>0</v>
      </c>
      <c r="M110" s="213">
        <f>M9+M20+M44+M53+M96+M104</f>
        <v>0</v>
      </c>
      <c r="N110" s="213">
        <f>N9+N20+N44+N53+N96+N104</f>
        <v>0</v>
      </c>
      <c r="O110" s="213">
        <f>O9+O20+O44+O53+O96+O104</f>
        <v>0</v>
      </c>
      <c r="P110" s="213"/>
      <c r="Q110" s="216">
        <f t="shared" si="24"/>
        <v>24097500</v>
      </c>
    </row>
    <row r="111" spans="5:19" ht="18.75">
      <c r="E111" s="176"/>
      <c r="I111" s="118"/>
      <c r="J111" s="118"/>
      <c r="K111" s="182"/>
      <c r="L111" s="182"/>
      <c r="M111" s="182"/>
      <c r="N111" s="182"/>
      <c r="O111" s="182"/>
      <c r="P111" s="182"/>
      <c r="Q111" s="210"/>
      <c r="R111" s="211"/>
      <c r="S111" s="211"/>
    </row>
    <row r="112" ht="15">
      <c r="E112" s="176"/>
    </row>
    <row r="113" ht="15">
      <c r="E113" s="176"/>
    </row>
    <row r="114" ht="15">
      <c r="E114" s="176"/>
    </row>
    <row r="115" ht="15">
      <c r="E115" s="176"/>
    </row>
    <row r="116" ht="15">
      <c r="E116" s="176"/>
    </row>
    <row r="117" ht="15">
      <c r="E117" s="176"/>
    </row>
    <row r="118" ht="15">
      <c r="E118" s="176"/>
    </row>
    <row r="119" ht="15">
      <c r="E119" s="176"/>
    </row>
    <row r="120" ht="15">
      <c r="E120" s="176"/>
    </row>
    <row r="121" ht="15">
      <c r="E121" s="176"/>
    </row>
    <row r="122" ht="15">
      <c r="E122" s="176"/>
    </row>
    <row r="123" ht="15">
      <c r="E123" s="176"/>
    </row>
    <row r="124" ht="15">
      <c r="E124" s="176"/>
    </row>
    <row r="125" ht="15">
      <c r="E125" s="176"/>
    </row>
    <row r="126" ht="15">
      <c r="E126" s="176"/>
    </row>
    <row r="127" ht="15">
      <c r="E127" s="176"/>
    </row>
    <row r="128" ht="15">
      <c r="E128" s="176"/>
    </row>
    <row r="129" ht="15">
      <c r="E129" s="176"/>
    </row>
    <row r="130" ht="15">
      <c r="E130" s="176"/>
    </row>
    <row r="131" ht="15">
      <c r="E131" s="176"/>
    </row>
    <row r="132" ht="15">
      <c r="E132" s="176"/>
    </row>
    <row r="133" ht="15">
      <c r="E133" s="176"/>
    </row>
    <row r="134" ht="15">
      <c r="E134" s="176"/>
    </row>
    <row r="135" ht="15">
      <c r="E135" s="176"/>
    </row>
    <row r="136" ht="15">
      <c r="E136" s="176"/>
    </row>
    <row r="137" ht="15">
      <c r="E137" s="176"/>
    </row>
    <row r="138" ht="15">
      <c r="E138" s="176"/>
    </row>
    <row r="139" ht="15">
      <c r="E139" s="176"/>
    </row>
    <row r="140" ht="15">
      <c r="E140" s="176"/>
    </row>
    <row r="141" ht="15">
      <c r="E141" s="176"/>
    </row>
    <row r="142" ht="15">
      <c r="E142" s="176"/>
    </row>
    <row r="143" ht="15">
      <c r="E143" s="176"/>
    </row>
    <row r="144" ht="15">
      <c r="E144" s="176"/>
    </row>
    <row r="145" ht="15">
      <c r="E145" s="176"/>
    </row>
    <row r="146" ht="15">
      <c r="E146" s="176"/>
    </row>
    <row r="147" ht="15">
      <c r="E147" s="176"/>
    </row>
    <row r="148" ht="15">
      <c r="E148" s="176"/>
    </row>
    <row r="149" ht="15">
      <c r="E149" s="176"/>
    </row>
    <row r="150" ht="15">
      <c r="E150" s="176"/>
    </row>
    <row r="151" ht="15">
      <c r="E151" s="176"/>
    </row>
    <row r="152" ht="15">
      <c r="E152" s="176"/>
    </row>
    <row r="153" ht="15">
      <c r="E153" s="176"/>
    </row>
    <row r="154" ht="15">
      <c r="E154" s="176"/>
    </row>
    <row r="155" ht="15">
      <c r="E155" s="176"/>
    </row>
  </sheetData>
  <sheetProtection/>
  <mergeCells count="23">
    <mergeCell ref="N7:N8"/>
    <mergeCell ref="H7:H8"/>
    <mergeCell ref="H6:I6"/>
    <mergeCell ref="Q5:Q8"/>
    <mergeCell ref="I7:I8"/>
    <mergeCell ref="O6:O8"/>
    <mergeCell ref="C5:C8"/>
    <mergeCell ref="G6:G8"/>
    <mergeCell ref="E5:E8"/>
    <mergeCell ref="M7:M8"/>
    <mergeCell ref="F6:F8"/>
    <mergeCell ref="K6:K8"/>
    <mergeCell ref="L6:L8"/>
    <mergeCell ref="B1:Q1"/>
    <mergeCell ref="M6:N6"/>
    <mergeCell ref="F5:J5"/>
    <mergeCell ref="J6:J8"/>
    <mergeCell ref="N2:R2"/>
    <mergeCell ref="K5:P5"/>
    <mergeCell ref="B5:B8"/>
    <mergeCell ref="P7:P8"/>
    <mergeCell ref="D5:D8"/>
    <mergeCell ref="B3:Q3"/>
  </mergeCells>
  <printOptions horizontalCentered="1"/>
  <pageMargins left="0.3937007874015748" right="0.3937007874015748" top="0.5905511811023623" bottom="0.5905511811023623" header="0.5118110236220472" footer="0.31496062992125984"/>
  <pageSetup fitToHeight="0" fitToWidth="1" horizontalDpi="300" verticalDpi="300" orientation="landscape" paperSize="9" scale="60"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dimension ref="A2:U21"/>
  <sheetViews>
    <sheetView showGridLines="0" showZeros="0" zoomScale="110" zoomScaleNormal="110" zoomScalePageLayoutView="0" workbookViewId="0" topLeftCell="B4">
      <selection activeCell="B20" sqref="B20:Q21"/>
    </sheetView>
  </sheetViews>
  <sheetFormatPr defaultColWidth="9.16015625" defaultRowHeight="12.75"/>
  <cols>
    <col min="1" max="1" width="0" style="2" hidden="1" customWidth="1"/>
    <col min="2" max="3" width="12" style="37" customWidth="1"/>
    <col min="4" max="4" width="11.83203125" style="37" customWidth="1"/>
    <col min="5" max="5" width="41" style="37" customWidth="1"/>
    <col min="6" max="6" width="12.33203125" style="37" customWidth="1"/>
    <col min="7" max="9" width="12.66015625" style="37" customWidth="1"/>
    <col min="10" max="10" width="14.16015625" style="37" customWidth="1"/>
    <col min="11" max="13" width="13" style="37" customWidth="1"/>
    <col min="14" max="14" width="13.33203125" style="37" customWidth="1"/>
    <col min="15" max="17" width="13.16015625" style="37" customWidth="1"/>
    <col min="18" max="16384" width="9.16015625" style="37" customWidth="1"/>
  </cols>
  <sheetData>
    <row r="2" spans="2:17" ht="64.5" customHeight="1">
      <c r="B2" s="2"/>
      <c r="C2" s="2"/>
      <c r="D2" s="2"/>
      <c r="E2" s="36"/>
      <c r="F2" s="36"/>
      <c r="G2" s="36"/>
      <c r="H2" s="36"/>
      <c r="I2" s="36"/>
      <c r="J2" s="36"/>
      <c r="K2" s="36"/>
      <c r="L2" s="36"/>
      <c r="M2" s="540" t="s">
        <v>177</v>
      </c>
      <c r="N2" s="540"/>
      <c r="O2" s="540"/>
      <c r="P2" s="540"/>
      <c r="Q2" s="540"/>
    </row>
    <row r="3" spans="2:17" ht="32.25" customHeight="1">
      <c r="B3" s="2"/>
      <c r="C3" s="2"/>
      <c r="D3" s="2"/>
      <c r="E3" s="566" t="s">
        <v>178</v>
      </c>
      <c r="F3" s="566"/>
      <c r="G3" s="566"/>
      <c r="H3" s="566"/>
      <c r="I3" s="566"/>
      <c r="J3" s="566"/>
      <c r="K3" s="566"/>
      <c r="L3" s="566"/>
      <c r="M3" s="566"/>
      <c r="N3" s="1"/>
      <c r="O3" s="1"/>
      <c r="P3" s="1"/>
      <c r="Q3" s="1"/>
    </row>
    <row r="4" spans="2:21" ht="48.75" customHeight="1">
      <c r="B4" s="4"/>
      <c r="C4" s="4"/>
      <c r="D4" s="38"/>
      <c r="E4" s="566"/>
      <c r="F4" s="566"/>
      <c r="G4" s="566"/>
      <c r="H4" s="566"/>
      <c r="I4" s="566"/>
      <c r="J4" s="566"/>
      <c r="K4" s="566"/>
      <c r="L4" s="566"/>
      <c r="M4" s="566"/>
      <c r="N4" s="2"/>
      <c r="O4" s="2"/>
      <c r="P4" s="2"/>
      <c r="Q4" s="39"/>
      <c r="R4" s="36"/>
      <c r="S4" s="36"/>
      <c r="T4" s="36"/>
      <c r="U4" s="36"/>
    </row>
    <row r="5" spans="2:21" ht="15.75" customHeight="1">
      <c r="B5" s="4"/>
      <c r="C5" s="4"/>
      <c r="D5" s="38"/>
      <c r="E5" s="124"/>
      <c r="F5" s="124"/>
      <c r="G5" s="124"/>
      <c r="H5" s="124"/>
      <c r="I5" s="124"/>
      <c r="J5" s="124"/>
      <c r="K5" s="124"/>
      <c r="L5" s="124"/>
      <c r="M5" s="124"/>
      <c r="N5" s="2"/>
      <c r="O5" s="2"/>
      <c r="P5" s="2"/>
      <c r="Q5" s="100" t="s">
        <v>150</v>
      </c>
      <c r="R5" s="36"/>
      <c r="S5" s="36"/>
      <c r="T5" s="36"/>
      <c r="U5" s="36"/>
    </row>
    <row r="6" spans="1:21" ht="30.75" customHeight="1">
      <c r="A6" s="40"/>
      <c r="B6" s="555" t="s">
        <v>211</v>
      </c>
      <c r="C6" s="555" t="s">
        <v>210</v>
      </c>
      <c r="D6" s="555" t="s">
        <v>117</v>
      </c>
      <c r="E6" s="563" t="s">
        <v>236</v>
      </c>
      <c r="F6" s="568" t="s">
        <v>118</v>
      </c>
      <c r="G6" s="568"/>
      <c r="H6" s="568"/>
      <c r="I6" s="569"/>
      <c r="J6" s="570" t="s">
        <v>119</v>
      </c>
      <c r="K6" s="568"/>
      <c r="L6" s="568"/>
      <c r="M6" s="568"/>
      <c r="N6" s="559" t="s">
        <v>120</v>
      </c>
      <c r="O6" s="559"/>
      <c r="P6" s="559"/>
      <c r="Q6" s="559"/>
      <c r="R6" s="36"/>
      <c r="S6" s="36"/>
      <c r="T6" s="36"/>
      <c r="U6" s="36"/>
    </row>
    <row r="7" spans="1:21" ht="28.5" customHeight="1">
      <c r="A7" s="41"/>
      <c r="B7" s="536"/>
      <c r="C7" s="536"/>
      <c r="D7" s="536"/>
      <c r="E7" s="567"/>
      <c r="F7" s="563" t="s">
        <v>123</v>
      </c>
      <c r="G7" s="563" t="s">
        <v>124</v>
      </c>
      <c r="H7" s="133" t="s">
        <v>189</v>
      </c>
      <c r="I7" s="563" t="s">
        <v>125</v>
      </c>
      <c r="J7" s="563" t="s">
        <v>123</v>
      </c>
      <c r="K7" s="563" t="s">
        <v>124</v>
      </c>
      <c r="L7" s="133" t="s">
        <v>189</v>
      </c>
      <c r="M7" s="563" t="s">
        <v>125</v>
      </c>
      <c r="N7" s="563" t="s">
        <v>123</v>
      </c>
      <c r="O7" s="563" t="s">
        <v>124</v>
      </c>
      <c r="P7" s="133" t="s">
        <v>189</v>
      </c>
      <c r="Q7" s="563" t="s">
        <v>125</v>
      </c>
      <c r="R7" s="36"/>
      <c r="S7" s="36"/>
      <c r="T7" s="36"/>
      <c r="U7" s="36"/>
    </row>
    <row r="8" spans="1:21" ht="60" customHeight="1">
      <c r="A8" s="132"/>
      <c r="B8" s="562"/>
      <c r="C8" s="562"/>
      <c r="D8" s="562"/>
      <c r="E8" s="564"/>
      <c r="F8" s="564"/>
      <c r="G8" s="564"/>
      <c r="H8" s="133" t="s">
        <v>176</v>
      </c>
      <c r="I8" s="564"/>
      <c r="J8" s="564"/>
      <c r="K8" s="564"/>
      <c r="L8" s="133" t="s">
        <v>176</v>
      </c>
      <c r="M8" s="564"/>
      <c r="N8" s="564"/>
      <c r="O8" s="564"/>
      <c r="P8" s="133" t="s">
        <v>176</v>
      </c>
      <c r="Q8" s="564"/>
      <c r="R8" s="36"/>
      <c r="S8" s="36"/>
      <c r="T8" s="36"/>
      <c r="U8" s="36"/>
    </row>
    <row r="9" spans="1:17" s="43" customFormat="1" ht="20.25" customHeight="1">
      <c r="A9" s="42"/>
      <c r="B9" s="116" t="s">
        <v>175</v>
      </c>
      <c r="C9" s="116"/>
      <c r="D9" s="116"/>
      <c r="E9" s="102" t="s">
        <v>154</v>
      </c>
      <c r="F9" s="125"/>
      <c r="G9" s="125"/>
      <c r="H9" s="125"/>
      <c r="I9" s="125"/>
      <c r="J9" s="125"/>
      <c r="K9" s="125"/>
      <c r="L9" s="125"/>
      <c r="M9" s="126"/>
      <c r="N9" s="126"/>
      <c r="O9" s="126"/>
      <c r="P9" s="126"/>
      <c r="Q9" s="126"/>
    </row>
    <row r="10" spans="2:17" ht="27">
      <c r="B10" s="116" t="s">
        <v>132</v>
      </c>
      <c r="C10" s="116"/>
      <c r="D10" s="116"/>
      <c r="E10" s="102" t="s">
        <v>170</v>
      </c>
      <c r="F10" s="127"/>
      <c r="G10" s="127"/>
      <c r="H10" s="127"/>
      <c r="I10" s="127"/>
      <c r="J10" s="127"/>
      <c r="K10" s="127"/>
      <c r="L10" s="127"/>
      <c r="M10" s="128"/>
      <c r="N10" s="128"/>
      <c r="O10" s="128"/>
      <c r="P10" s="128"/>
      <c r="Q10" s="128"/>
    </row>
    <row r="11" spans="2:17" ht="60">
      <c r="B11" s="116" t="s">
        <v>197</v>
      </c>
      <c r="C11" s="117"/>
      <c r="D11" s="117"/>
      <c r="E11" s="106" t="s">
        <v>198</v>
      </c>
      <c r="F11" s="129"/>
      <c r="G11" s="129"/>
      <c r="H11" s="129"/>
      <c r="I11" s="129"/>
      <c r="J11" s="129"/>
      <c r="K11" s="129"/>
      <c r="L11" s="129"/>
      <c r="M11" s="130"/>
      <c r="N11" s="130"/>
      <c r="O11" s="130"/>
      <c r="P11" s="130"/>
      <c r="Q11" s="130"/>
    </row>
    <row r="12" spans="2:17" ht="96.75" customHeight="1">
      <c r="B12" s="139" t="s">
        <v>200</v>
      </c>
      <c r="C12" s="140" t="s">
        <v>202</v>
      </c>
      <c r="D12" s="140" t="s">
        <v>199</v>
      </c>
      <c r="E12" s="110" t="s">
        <v>203</v>
      </c>
      <c r="F12" s="129"/>
      <c r="G12" s="129"/>
      <c r="H12" s="129"/>
      <c r="I12" s="129"/>
      <c r="J12" s="129"/>
      <c r="K12" s="129"/>
      <c r="L12" s="129"/>
      <c r="M12" s="130"/>
      <c r="N12" s="130"/>
      <c r="O12" s="130"/>
      <c r="P12" s="130"/>
      <c r="Q12" s="130"/>
    </row>
    <row r="13" spans="2:17" ht="107.25" customHeight="1">
      <c r="B13" s="139" t="s">
        <v>201</v>
      </c>
      <c r="C13" s="140" t="s">
        <v>204</v>
      </c>
      <c r="D13" s="140" t="s">
        <v>199</v>
      </c>
      <c r="E13" s="110" t="s">
        <v>205</v>
      </c>
      <c r="F13" s="129"/>
      <c r="G13" s="129"/>
      <c r="H13" s="129"/>
      <c r="I13" s="129"/>
      <c r="J13" s="129"/>
      <c r="K13" s="129"/>
      <c r="L13" s="129"/>
      <c r="M13" s="130"/>
      <c r="N13" s="130"/>
      <c r="O13" s="130"/>
      <c r="P13" s="130"/>
      <c r="Q13" s="130"/>
    </row>
    <row r="14" spans="2:17" ht="14.25">
      <c r="B14" s="101" t="s">
        <v>145</v>
      </c>
      <c r="C14" s="101" t="s">
        <v>145</v>
      </c>
      <c r="D14" s="116"/>
      <c r="E14" s="102" t="s">
        <v>145</v>
      </c>
      <c r="F14" s="111"/>
      <c r="G14" s="111"/>
      <c r="H14" s="111"/>
      <c r="I14" s="111"/>
      <c r="J14" s="111"/>
      <c r="K14" s="111"/>
      <c r="L14" s="111"/>
      <c r="M14" s="111"/>
      <c r="N14" s="111"/>
      <c r="O14" s="111"/>
      <c r="P14" s="111"/>
      <c r="Q14" s="111"/>
    </row>
    <row r="15" spans="2:17" ht="14.25">
      <c r="B15" s="101" t="s">
        <v>145</v>
      </c>
      <c r="C15" s="101" t="s">
        <v>145</v>
      </c>
      <c r="D15" s="116"/>
      <c r="E15" s="102" t="s">
        <v>145</v>
      </c>
      <c r="F15" s="129"/>
      <c r="G15" s="129"/>
      <c r="H15" s="129"/>
      <c r="I15" s="129"/>
      <c r="J15" s="129"/>
      <c r="K15" s="129"/>
      <c r="L15" s="129"/>
      <c r="M15" s="130"/>
      <c r="N15" s="130"/>
      <c r="O15" s="130"/>
      <c r="P15" s="130"/>
      <c r="Q15" s="130"/>
    </row>
    <row r="16" spans="2:17" ht="14.25">
      <c r="B16" s="101" t="s">
        <v>145</v>
      </c>
      <c r="C16" s="101" t="s">
        <v>145</v>
      </c>
      <c r="D16" s="116"/>
      <c r="E16" s="102" t="s">
        <v>145</v>
      </c>
      <c r="F16" s="111"/>
      <c r="G16" s="111"/>
      <c r="H16" s="111"/>
      <c r="I16" s="111"/>
      <c r="J16" s="111"/>
      <c r="K16" s="111"/>
      <c r="L16" s="111"/>
      <c r="M16" s="111"/>
      <c r="N16" s="111"/>
      <c r="O16" s="111"/>
      <c r="P16" s="111"/>
      <c r="Q16" s="111"/>
    </row>
    <row r="17" spans="2:17" ht="14.25">
      <c r="B17" s="101" t="s">
        <v>145</v>
      </c>
      <c r="C17" s="101" t="s">
        <v>145</v>
      </c>
      <c r="D17" s="116"/>
      <c r="E17" s="102" t="s">
        <v>145</v>
      </c>
      <c r="F17" s="131"/>
      <c r="G17" s="131"/>
      <c r="H17" s="131"/>
      <c r="I17" s="131"/>
      <c r="J17" s="131"/>
      <c r="K17" s="131"/>
      <c r="L17" s="131"/>
      <c r="M17" s="111"/>
      <c r="N17" s="111"/>
      <c r="O17" s="111"/>
      <c r="P17" s="111"/>
      <c r="Q17" s="111"/>
    </row>
    <row r="18" spans="2:17" ht="54" customHeight="1">
      <c r="B18" s="105"/>
      <c r="C18" s="105"/>
      <c r="D18" s="117"/>
      <c r="E18" s="102" t="s">
        <v>179</v>
      </c>
      <c r="F18" s="111"/>
      <c r="G18" s="111"/>
      <c r="H18" s="111"/>
      <c r="I18" s="111"/>
      <c r="J18" s="111"/>
      <c r="K18" s="111"/>
      <c r="L18" s="111"/>
      <c r="M18" s="111"/>
      <c r="N18" s="111"/>
      <c r="O18" s="111"/>
      <c r="P18" s="111"/>
      <c r="Q18" s="111"/>
    </row>
    <row r="20" spans="1:17" s="6" customFormat="1" ht="25.5" customHeight="1">
      <c r="A20" s="7"/>
      <c r="B20" s="565" t="s">
        <v>212</v>
      </c>
      <c r="C20" s="565"/>
      <c r="D20" s="565"/>
      <c r="E20" s="565"/>
      <c r="F20" s="565"/>
      <c r="G20" s="565"/>
      <c r="H20" s="565"/>
      <c r="I20" s="565"/>
      <c r="J20" s="565"/>
      <c r="K20" s="565"/>
      <c r="L20" s="565"/>
      <c r="M20" s="565"/>
      <c r="N20" s="565"/>
      <c r="O20" s="565"/>
      <c r="P20" s="565"/>
      <c r="Q20" s="565"/>
    </row>
    <row r="21" spans="1:17" s="6" customFormat="1" ht="26.25" customHeight="1">
      <c r="A21" s="7"/>
      <c r="B21" s="565" t="s">
        <v>213</v>
      </c>
      <c r="C21" s="565"/>
      <c r="D21" s="565"/>
      <c r="E21" s="565"/>
      <c r="F21" s="565"/>
      <c r="G21" s="565"/>
      <c r="H21" s="565"/>
      <c r="I21" s="565"/>
      <c r="J21" s="565"/>
      <c r="K21" s="565"/>
      <c r="L21" s="565"/>
      <c r="M21" s="565"/>
      <c r="N21" s="565"/>
      <c r="O21" s="565"/>
      <c r="P21" s="565"/>
      <c r="Q21" s="565"/>
    </row>
  </sheetData>
  <sheetProtection/>
  <mergeCells count="20">
    <mergeCell ref="B20:Q20"/>
    <mergeCell ref="B21:Q21"/>
    <mergeCell ref="M2:Q2"/>
    <mergeCell ref="E3:M4"/>
    <mergeCell ref="B6:B8"/>
    <mergeCell ref="C6:C8"/>
    <mergeCell ref="D6:D8"/>
    <mergeCell ref="E6:E8"/>
    <mergeCell ref="F6:I6"/>
    <mergeCell ref="J6:M6"/>
    <mergeCell ref="N6:Q6"/>
    <mergeCell ref="F7:F8"/>
    <mergeCell ref="Q7:Q8"/>
    <mergeCell ref="G7:G8"/>
    <mergeCell ref="I7:I8"/>
    <mergeCell ref="J7:J8"/>
    <mergeCell ref="K7:K8"/>
    <mergeCell ref="M7:M8"/>
    <mergeCell ref="N7:N8"/>
    <mergeCell ref="O7:O8"/>
  </mergeCells>
  <printOptions horizontalCentered="1"/>
  <pageMargins left="0.1968503937007874" right="0" top="0.5905511811023623" bottom="0.3937007874015748" header="0.31496062992125984" footer="0.31496062992125984"/>
  <pageSetup fitToHeight="0" horizontalDpi="600" verticalDpi="600" orientation="landscape" paperSize="9" scale="65"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F56"/>
  <sheetViews>
    <sheetView showGridLines="0" showZeros="0" zoomScale="50" zoomScaleNormal="50" zoomScalePageLayoutView="0" workbookViewId="0" topLeftCell="D1">
      <selection activeCell="H4" sqref="H4:P4"/>
    </sheetView>
  </sheetViews>
  <sheetFormatPr defaultColWidth="9.16015625" defaultRowHeight="12.75"/>
  <cols>
    <col min="1" max="1" width="0.328125" style="20" hidden="1" customWidth="1"/>
    <col min="2" max="2" width="4.33203125" style="20" hidden="1" customWidth="1"/>
    <col min="3" max="3" width="1.171875" style="20" hidden="1" customWidth="1"/>
    <col min="4" max="4" width="29.5" style="20" customWidth="1"/>
    <col min="5" max="5" width="49.83203125" style="20" customWidth="1"/>
    <col min="6" max="6" width="15.33203125" style="20" customWidth="1"/>
    <col min="7" max="7" width="6.16015625" style="20" customWidth="1"/>
    <col min="8" max="8" width="22.83203125" style="23" customWidth="1"/>
    <col min="9" max="9" width="26.5" style="23" customWidth="1"/>
    <col min="10" max="10" width="43.16015625" style="23" customWidth="1"/>
    <col min="11" max="13" width="24.83203125" style="23" customWidth="1"/>
    <col min="14" max="14" width="22.83203125" style="23" customWidth="1"/>
    <col min="15" max="15" width="14.5" style="20" hidden="1" customWidth="1"/>
    <col min="16" max="16" width="9.16015625" style="20" hidden="1" customWidth="1"/>
    <col min="17" max="17" width="24.66015625" style="20" customWidth="1"/>
    <col min="18" max="18" width="49" style="20" customWidth="1"/>
    <col min="19" max="19" width="26.16015625" style="20" customWidth="1"/>
    <col min="20" max="20" width="22" style="20" customWidth="1"/>
    <col min="21" max="21" width="18.33203125" style="20" customWidth="1"/>
    <col min="22" max="22" width="21.33203125" style="20" customWidth="1"/>
    <col min="23" max="23" width="24.5" style="20" customWidth="1"/>
    <col min="24" max="24" width="21.33203125" style="20" customWidth="1"/>
    <col min="25" max="25" width="19.16015625" style="20" customWidth="1"/>
    <col min="26" max="26" width="19.33203125" style="20" customWidth="1"/>
    <col min="27" max="27" width="21.66015625" style="20" customWidth="1"/>
    <col min="28" max="28" width="19.33203125" style="20" customWidth="1"/>
    <col min="29" max="29" width="26.16015625" style="20" customWidth="1"/>
    <col min="30" max="30" width="37.33203125" style="20" customWidth="1"/>
    <col min="31" max="31" width="17.16015625" style="20" customWidth="1"/>
    <col min="32" max="32" width="20.16015625" style="20" customWidth="1"/>
    <col min="33" max="16384" width="9.16015625" style="20" customWidth="1"/>
  </cols>
  <sheetData>
    <row r="1" spans="4:5" ht="22.5" customHeight="1">
      <c r="D1" s="59"/>
      <c r="E1" s="59"/>
    </row>
    <row r="3" ht="21.75" customHeight="1"/>
    <row r="4" spans="5:16" ht="86.25" customHeight="1">
      <c r="E4" s="17"/>
      <c r="F4" s="17"/>
      <c r="G4" s="17"/>
      <c r="H4" s="540" t="s">
        <v>319</v>
      </c>
      <c r="I4" s="540"/>
      <c r="J4" s="540"/>
      <c r="K4" s="540"/>
      <c r="L4" s="540"/>
      <c r="M4" s="540"/>
      <c r="N4" s="540"/>
      <c r="O4" s="540"/>
      <c r="P4" s="540"/>
    </row>
    <row r="5" spans="1:16" ht="67.5" customHeight="1">
      <c r="A5" s="18"/>
      <c r="B5" s="18"/>
      <c r="C5" s="18"/>
      <c r="D5" s="577" t="s">
        <v>1</v>
      </c>
      <c r="E5" s="577"/>
      <c r="F5" s="577"/>
      <c r="G5" s="577"/>
      <c r="H5" s="577"/>
      <c r="I5" s="577"/>
      <c r="J5" s="577"/>
      <c r="K5" s="577"/>
      <c r="L5" s="577"/>
      <c r="M5" s="577"/>
      <c r="N5" s="577"/>
      <c r="O5" s="577"/>
      <c r="P5" s="577"/>
    </row>
    <row r="6" spans="1:16" ht="18" customHeight="1">
      <c r="A6" s="18"/>
      <c r="B6" s="18"/>
      <c r="C6" s="18"/>
      <c r="D6" s="18"/>
      <c r="H6" s="63"/>
      <c r="I6" s="63"/>
      <c r="J6" s="63"/>
      <c r="K6" s="63"/>
      <c r="L6" s="63"/>
      <c r="M6" s="63"/>
      <c r="N6" s="25"/>
      <c r="O6" s="24"/>
      <c r="P6" s="402" t="s">
        <v>21</v>
      </c>
    </row>
    <row r="7" spans="1:20" s="122" customFormat="1" ht="25.5" customHeight="1">
      <c r="A7" s="119" t="s">
        <v>140</v>
      </c>
      <c r="B7" s="120" t="s">
        <v>116</v>
      </c>
      <c r="C7" s="121">
        <v>0</v>
      </c>
      <c r="D7" s="574" t="s">
        <v>133</v>
      </c>
      <c r="E7" s="574" t="s">
        <v>134</v>
      </c>
      <c r="F7" s="578" t="s">
        <v>2</v>
      </c>
      <c r="G7" s="579"/>
      <c r="H7" s="589" t="s">
        <v>15</v>
      </c>
      <c r="I7" s="589"/>
      <c r="J7" s="589"/>
      <c r="K7" s="589"/>
      <c r="L7" s="589"/>
      <c r="M7" s="589"/>
      <c r="N7" s="589"/>
      <c r="O7" s="589"/>
      <c r="P7" s="589"/>
      <c r="Q7" s="582" t="s">
        <v>22</v>
      </c>
      <c r="R7" s="514"/>
      <c r="S7" s="571" t="s">
        <v>169</v>
      </c>
      <c r="T7" s="571" t="s">
        <v>168</v>
      </c>
    </row>
    <row r="8" spans="1:20" s="122" customFormat="1" ht="30.75" customHeight="1">
      <c r="A8" s="119" t="s">
        <v>136</v>
      </c>
      <c r="B8" s="120" t="s">
        <v>116</v>
      </c>
      <c r="C8" s="121">
        <v>0</v>
      </c>
      <c r="D8" s="575"/>
      <c r="E8" s="575"/>
      <c r="F8" s="580"/>
      <c r="G8" s="581"/>
      <c r="H8" s="585" t="s">
        <v>121</v>
      </c>
      <c r="I8" s="586"/>
      <c r="J8" s="586"/>
      <c r="K8" s="586"/>
      <c r="L8" s="586"/>
      <c r="M8" s="586"/>
      <c r="N8" s="587"/>
      <c r="O8" s="588" t="s">
        <v>122</v>
      </c>
      <c r="P8" s="588"/>
      <c r="Q8" s="583"/>
      <c r="R8" s="515"/>
      <c r="S8" s="572"/>
      <c r="T8" s="572"/>
    </row>
    <row r="9" spans="1:20" s="122" customFormat="1" ht="368.25" customHeight="1">
      <c r="A9" s="119" t="s">
        <v>142</v>
      </c>
      <c r="B9" s="120" t="s">
        <v>116</v>
      </c>
      <c r="C9" s="121">
        <v>0</v>
      </c>
      <c r="D9" s="576"/>
      <c r="E9" s="576"/>
      <c r="F9" s="401" t="s">
        <v>3</v>
      </c>
      <c r="G9" s="123" t="s">
        <v>145</v>
      </c>
      <c r="H9" s="517" t="s">
        <v>16</v>
      </c>
      <c r="I9" s="517" t="s">
        <v>17</v>
      </c>
      <c r="J9" s="517" t="s">
        <v>18</v>
      </c>
      <c r="K9" s="517" t="s">
        <v>19</v>
      </c>
      <c r="L9" s="517" t="s">
        <v>20</v>
      </c>
      <c r="M9" s="517" t="s">
        <v>374</v>
      </c>
      <c r="N9" s="517" t="s">
        <v>375</v>
      </c>
      <c r="O9" s="517" t="s">
        <v>145</v>
      </c>
      <c r="P9" s="517" t="s">
        <v>145</v>
      </c>
      <c r="Q9" s="584"/>
      <c r="R9" s="516" t="s">
        <v>155</v>
      </c>
      <c r="S9" s="573"/>
      <c r="T9" s="573"/>
    </row>
    <row r="10" spans="1:20" ht="23.25" customHeight="1">
      <c r="A10" s="27" t="s">
        <v>135</v>
      </c>
      <c r="B10" s="15" t="s">
        <v>116</v>
      </c>
      <c r="C10" s="62">
        <v>0</v>
      </c>
      <c r="D10" s="518">
        <v>11311200000</v>
      </c>
      <c r="E10" s="518" t="s">
        <v>4</v>
      </c>
      <c r="F10" s="519">
        <v>75300</v>
      </c>
      <c r="G10" s="519"/>
      <c r="H10" s="519">
        <v>19571900</v>
      </c>
      <c r="I10" s="519">
        <v>3999200</v>
      </c>
      <c r="J10" s="519">
        <v>67700</v>
      </c>
      <c r="K10" s="519">
        <v>522200</v>
      </c>
      <c r="L10" s="519">
        <v>425400</v>
      </c>
      <c r="M10" s="519">
        <v>18676300</v>
      </c>
      <c r="N10" s="519">
        <v>9500700</v>
      </c>
      <c r="O10" s="519"/>
      <c r="P10" s="519"/>
      <c r="Q10" s="520"/>
      <c r="R10" s="521"/>
      <c r="S10" s="522"/>
      <c r="T10" s="523"/>
    </row>
    <row r="11" spans="1:20" ht="36.75" customHeight="1">
      <c r="A11" s="27"/>
      <c r="B11" s="15"/>
      <c r="C11" s="62"/>
      <c r="D11" s="518">
        <v>11311401000</v>
      </c>
      <c r="E11" s="518" t="s">
        <v>377</v>
      </c>
      <c r="F11" s="519"/>
      <c r="G11" s="519"/>
      <c r="H11" s="519"/>
      <c r="I11" s="519"/>
      <c r="J11" s="519"/>
      <c r="K11" s="519"/>
      <c r="L11" s="519"/>
      <c r="M11" s="519"/>
      <c r="N11" s="519"/>
      <c r="O11" s="524"/>
      <c r="P11" s="524"/>
      <c r="Q11" s="525"/>
      <c r="R11" s="526"/>
      <c r="S11" s="527">
        <v>18060</v>
      </c>
      <c r="T11" s="528">
        <v>897070</v>
      </c>
    </row>
    <row r="12" spans="1:20" ht="81.75" customHeight="1">
      <c r="A12" s="28" t="s">
        <v>137</v>
      </c>
      <c r="B12" s="15" t="s">
        <v>116</v>
      </c>
      <c r="C12" s="62">
        <v>0</v>
      </c>
      <c r="D12" s="518">
        <v>11311501000</v>
      </c>
      <c r="E12" s="518" t="s">
        <v>5</v>
      </c>
      <c r="F12" s="519"/>
      <c r="G12" s="519"/>
      <c r="H12" s="519"/>
      <c r="I12" s="519"/>
      <c r="J12" s="519"/>
      <c r="K12" s="519"/>
      <c r="L12" s="519"/>
      <c r="M12" s="519"/>
      <c r="N12" s="519"/>
      <c r="O12" s="519"/>
      <c r="P12" s="519"/>
      <c r="Q12" s="529" t="s">
        <v>156</v>
      </c>
      <c r="R12" s="530" t="s">
        <v>167</v>
      </c>
      <c r="S12" s="522">
        <v>81370</v>
      </c>
      <c r="T12" s="523"/>
    </row>
    <row r="13" spans="1:20" ht="73.5" customHeight="1">
      <c r="A13" s="26" t="s">
        <v>139</v>
      </c>
      <c r="B13" s="15" t="s">
        <v>116</v>
      </c>
      <c r="C13" s="62">
        <v>0</v>
      </c>
      <c r="D13" s="518">
        <v>11311502000</v>
      </c>
      <c r="E13" s="518" t="s">
        <v>6</v>
      </c>
      <c r="F13" s="519"/>
      <c r="G13" s="519"/>
      <c r="H13" s="519"/>
      <c r="I13" s="519"/>
      <c r="J13" s="519"/>
      <c r="K13" s="519"/>
      <c r="L13" s="519"/>
      <c r="M13" s="519"/>
      <c r="N13" s="519"/>
      <c r="O13" s="519"/>
      <c r="P13" s="519"/>
      <c r="Q13" s="525">
        <v>124450</v>
      </c>
      <c r="R13" s="530" t="s">
        <v>166</v>
      </c>
      <c r="S13" s="527">
        <v>35140</v>
      </c>
      <c r="T13" s="523"/>
    </row>
    <row r="14" spans="1:20" ht="54.75" customHeight="1">
      <c r="A14" s="26" t="s">
        <v>138</v>
      </c>
      <c r="B14" s="15" t="s">
        <v>116</v>
      </c>
      <c r="C14" s="62">
        <v>0</v>
      </c>
      <c r="D14" s="518">
        <v>11311503000</v>
      </c>
      <c r="E14" s="518" t="s">
        <v>7</v>
      </c>
      <c r="F14" s="519"/>
      <c r="G14" s="519"/>
      <c r="H14" s="519"/>
      <c r="I14" s="519"/>
      <c r="J14" s="519"/>
      <c r="K14" s="519"/>
      <c r="L14" s="519"/>
      <c r="M14" s="519"/>
      <c r="N14" s="519"/>
      <c r="O14" s="519"/>
      <c r="P14" s="519"/>
      <c r="Q14" s="520">
        <v>193535</v>
      </c>
      <c r="R14" s="530" t="s">
        <v>158</v>
      </c>
      <c r="S14" s="522">
        <v>23270</v>
      </c>
      <c r="T14" s="528"/>
    </row>
    <row r="15" spans="1:20" ht="48.75" customHeight="1">
      <c r="A15" s="29" t="s">
        <v>141</v>
      </c>
      <c r="B15" s="16" t="s">
        <v>116</v>
      </c>
      <c r="C15" s="62">
        <v>0</v>
      </c>
      <c r="D15" s="518">
        <v>11311504000</v>
      </c>
      <c r="E15" s="518" t="s">
        <v>8</v>
      </c>
      <c r="F15" s="519"/>
      <c r="G15" s="519"/>
      <c r="H15" s="519"/>
      <c r="I15" s="519"/>
      <c r="J15" s="519"/>
      <c r="K15" s="519"/>
      <c r="L15" s="519"/>
      <c r="M15" s="519"/>
      <c r="N15" s="519"/>
      <c r="O15" s="519"/>
      <c r="P15" s="519"/>
      <c r="Q15" s="525">
        <v>87930</v>
      </c>
      <c r="R15" s="530" t="s">
        <v>165</v>
      </c>
      <c r="S15" s="527">
        <v>48550</v>
      </c>
      <c r="T15" s="523">
        <v>90660</v>
      </c>
    </row>
    <row r="16" spans="1:20" ht="68.25" customHeight="1">
      <c r="A16" s="29">
        <v>10</v>
      </c>
      <c r="B16" s="16" t="s">
        <v>116</v>
      </c>
      <c r="C16" s="62">
        <v>0</v>
      </c>
      <c r="D16" s="518">
        <v>11311505000</v>
      </c>
      <c r="E16" s="518" t="s">
        <v>9</v>
      </c>
      <c r="F16" s="519"/>
      <c r="G16" s="519"/>
      <c r="H16" s="519"/>
      <c r="I16" s="519"/>
      <c r="J16" s="519"/>
      <c r="K16" s="519"/>
      <c r="L16" s="519"/>
      <c r="M16" s="519"/>
      <c r="N16" s="519"/>
      <c r="O16" s="519"/>
      <c r="P16" s="519"/>
      <c r="Q16" s="520">
        <v>252500</v>
      </c>
      <c r="R16" s="530" t="s">
        <v>159</v>
      </c>
      <c r="S16" s="522">
        <v>27960</v>
      </c>
      <c r="T16" s="528"/>
    </row>
    <row r="17" spans="1:20" ht="56.25" customHeight="1">
      <c r="A17" s="29">
        <v>11</v>
      </c>
      <c r="B17" s="16" t="s">
        <v>116</v>
      </c>
      <c r="C17" s="62">
        <v>0</v>
      </c>
      <c r="D17" s="518">
        <v>11311506000</v>
      </c>
      <c r="E17" s="518" t="s">
        <v>10</v>
      </c>
      <c r="F17" s="519"/>
      <c r="G17" s="519"/>
      <c r="H17" s="519"/>
      <c r="I17" s="519"/>
      <c r="J17" s="519"/>
      <c r="K17" s="519"/>
      <c r="L17" s="519"/>
      <c r="M17" s="519"/>
      <c r="N17" s="519"/>
      <c r="O17" s="519"/>
      <c r="P17" s="519"/>
      <c r="Q17" s="525">
        <v>182575</v>
      </c>
      <c r="R17" s="530" t="s">
        <v>160</v>
      </c>
      <c r="S17" s="527">
        <v>32530</v>
      </c>
      <c r="T17" s="523"/>
    </row>
    <row r="18" spans="1:20" ht="39.75" customHeight="1">
      <c r="A18" s="29"/>
      <c r="B18" s="16"/>
      <c r="C18" s="62"/>
      <c r="D18" s="518">
        <v>11311507000</v>
      </c>
      <c r="E18" s="518" t="s">
        <v>11</v>
      </c>
      <c r="F18" s="519"/>
      <c r="G18" s="519"/>
      <c r="H18" s="519"/>
      <c r="I18" s="519"/>
      <c r="J18" s="519"/>
      <c r="K18" s="519"/>
      <c r="L18" s="519"/>
      <c r="M18" s="519"/>
      <c r="N18" s="519"/>
      <c r="O18" s="519"/>
      <c r="P18" s="519"/>
      <c r="Q18" s="520">
        <v>57945</v>
      </c>
      <c r="R18" s="530" t="s">
        <v>161</v>
      </c>
      <c r="S18" s="522">
        <v>12320</v>
      </c>
      <c r="T18" s="528"/>
    </row>
    <row r="19" spans="1:20" ht="51.75" customHeight="1">
      <c r="A19" s="29">
        <v>12</v>
      </c>
      <c r="B19" s="16" t="s">
        <v>116</v>
      </c>
      <c r="C19" s="62">
        <v>0</v>
      </c>
      <c r="D19" s="518">
        <v>11311508000</v>
      </c>
      <c r="E19" s="518" t="s">
        <v>12</v>
      </c>
      <c r="F19" s="519"/>
      <c r="G19" s="519"/>
      <c r="H19" s="519"/>
      <c r="I19" s="519"/>
      <c r="J19" s="519"/>
      <c r="K19" s="519"/>
      <c r="L19" s="519"/>
      <c r="M19" s="519"/>
      <c r="N19" s="519"/>
      <c r="O19" s="519"/>
      <c r="P19" s="519"/>
      <c r="Q19" s="525">
        <v>105500</v>
      </c>
      <c r="R19" s="530" t="s">
        <v>162</v>
      </c>
      <c r="S19" s="527">
        <v>25700</v>
      </c>
      <c r="T19" s="523"/>
    </row>
    <row r="20" spans="1:20" ht="53.25" customHeight="1">
      <c r="A20" s="29"/>
      <c r="B20" s="16"/>
      <c r="C20" s="62"/>
      <c r="D20" s="518">
        <v>11311509000</v>
      </c>
      <c r="E20" s="518" t="s">
        <v>13</v>
      </c>
      <c r="F20" s="519"/>
      <c r="G20" s="519"/>
      <c r="H20" s="519"/>
      <c r="I20" s="519"/>
      <c r="J20" s="519"/>
      <c r="K20" s="519"/>
      <c r="L20" s="519"/>
      <c r="M20" s="519"/>
      <c r="N20" s="519"/>
      <c r="O20" s="519"/>
      <c r="P20" s="519"/>
      <c r="Q20" s="520">
        <v>202650</v>
      </c>
      <c r="R20" s="530" t="s">
        <v>163</v>
      </c>
      <c r="S20" s="522">
        <v>22460</v>
      </c>
      <c r="T20" s="523"/>
    </row>
    <row r="21" spans="1:20" ht="56.25" customHeight="1">
      <c r="A21" s="29"/>
      <c r="B21" s="16"/>
      <c r="C21" s="62"/>
      <c r="D21" s="518">
        <v>11311510000</v>
      </c>
      <c r="E21" s="518" t="s">
        <v>14</v>
      </c>
      <c r="F21" s="519"/>
      <c r="G21" s="519"/>
      <c r="H21" s="519"/>
      <c r="I21" s="519"/>
      <c r="J21" s="519"/>
      <c r="K21" s="519"/>
      <c r="L21" s="519"/>
      <c r="M21" s="519"/>
      <c r="N21" s="519"/>
      <c r="O21" s="519"/>
      <c r="P21" s="519"/>
      <c r="Q21" s="525">
        <v>81750</v>
      </c>
      <c r="R21" s="530" t="s">
        <v>164</v>
      </c>
      <c r="S21" s="527">
        <v>22640</v>
      </c>
      <c r="T21" s="523"/>
    </row>
    <row r="22" spans="1:20" ht="23.25" customHeight="1" hidden="1">
      <c r="A22" s="29"/>
      <c r="B22" s="16"/>
      <c r="C22" s="62"/>
      <c r="D22" s="518"/>
      <c r="E22" s="518"/>
      <c r="F22" s="519"/>
      <c r="G22" s="519"/>
      <c r="H22" s="519"/>
      <c r="I22" s="519"/>
      <c r="J22" s="519"/>
      <c r="K22" s="519"/>
      <c r="L22" s="519"/>
      <c r="M22" s="519"/>
      <c r="N22" s="519"/>
      <c r="O22" s="519"/>
      <c r="P22" s="519"/>
      <c r="Q22" s="520"/>
      <c r="R22" s="521"/>
      <c r="S22" s="522"/>
      <c r="T22" s="528"/>
    </row>
    <row r="23" spans="1:20" ht="39.75" customHeight="1">
      <c r="A23" s="28">
        <v>13</v>
      </c>
      <c r="B23" s="16" t="s">
        <v>116</v>
      </c>
      <c r="C23" s="62">
        <v>0</v>
      </c>
      <c r="D23" s="531"/>
      <c r="E23" s="531" t="s">
        <v>126</v>
      </c>
      <c r="F23" s="532">
        <f>SUM(F10:F21)</f>
        <v>75300</v>
      </c>
      <c r="G23" s="532">
        <f aca="true" t="shared" si="0" ref="G23:T23">SUM(G10:G21)</f>
        <v>0</v>
      </c>
      <c r="H23" s="532">
        <f t="shared" si="0"/>
        <v>19571900</v>
      </c>
      <c r="I23" s="532">
        <f t="shared" si="0"/>
        <v>3999200</v>
      </c>
      <c r="J23" s="532">
        <f t="shared" si="0"/>
        <v>67700</v>
      </c>
      <c r="K23" s="532">
        <f t="shared" si="0"/>
        <v>522200</v>
      </c>
      <c r="L23" s="532">
        <f t="shared" si="0"/>
        <v>425400</v>
      </c>
      <c r="M23" s="532">
        <f t="shared" si="0"/>
        <v>18676300</v>
      </c>
      <c r="N23" s="532">
        <f t="shared" si="0"/>
        <v>9500700</v>
      </c>
      <c r="O23" s="532">
        <f t="shared" si="0"/>
        <v>0</v>
      </c>
      <c r="P23" s="532">
        <f t="shared" si="0"/>
        <v>0</v>
      </c>
      <c r="Q23" s="532">
        <f t="shared" si="0"/>
        <v>1288835</v>
      </c>
      <c r="R23" s="533"/>
      <c r="S23" s="533">
        <f t="shared" si="0"/>
        <v>350000</v>
      </c>
      <c r="T23" s="533">
        <f t="shared" si="0"/>
        <v>987730</v>
      </c>
    </row>
    <row r="24" spans="1:32" s="30" customFormat="1" ht="31.5" customHeight="1">
      <c r="A24" s="19"/>
      <c r="B24" s="21"/>
      <c r="C24" s="21"/>
      <c r="D24" s="20"/>
      <c r="E24" s="20"/>
      <c r="F24" s="20"/>
      <c r="G24" s="20"/>
      <c r="H24" s="23"/>
      <c r="I24" s="23"/>
      <c r="J24" s="23"/>
      <c r="K24" s="23"/>
      <c r="L24" s="23"/>
      <c r="M24" s="23"/>
      <c r="N24" s="23"/>
      <c r="O24" s="20"/>
      <c r="P24" s="20"/>
      <c r="Q24" s="20"/>
      <c r="R24" s="20"/>
      <c r="S24" s="20"/>
      <c r="T24" s="20"/>
      <c r="U24" s="20"/>
      <c r="V24" s="20"/>
      <c r="W24" s="20"/>
      <c r="X24" s="20"/>
      <c r="Y24" s="20"/>
      <c r="Z24" s="20"/>
      <c r="AA24" s="20"/>
      <c r="AB24" s="20"/>
      <c r="AC24" s="20"/>
      <c r="AD24" s="20"/>
      <c r="AE24" s="20"/>
      <c r="AF24" s="20"/>
    </row>
    <row r="25" spans="1:3" ht="12.75">
      <c r="A25" s="22"/>
      <c r="B25" s="31"/>
      <c r="C25" s="31"/>
    </row>
    <row r="26" spans="1:32" s="32" customFormat="1" ht="12.75">
      <c r="A26" s="33"/>
      <c r="B26" s="34"/>
      <c r="C26" s="34"/>
      <c r="D26" s="20"/>
      <c r="E26" s="20"/>
      <c r="F26" s="20"/>
      <c r="G26" s="20"/>
      <c r="H26" s="23"/>
      <c r="I26" s="23"/>
      <c r="J26" s="23"/>
      <c r="K26" s="23"/>
      <c r="L26" s="23"/>
      <c r="M26" s="23"/>
      <c r="N26" s="23"/>
      <c r="O26" s="20"/>
      <c r="P26" s="20"/>
      <c r="Q26" s="20"/>
      <c r="R26" s="20"/>
      <c r="S26" s="20"/>
      <c r="T26" s="20"/>
      <c r="U26" s="20"/>
      <c r="V26" s="20"/>
      <c r="W26" s="20"/>
      <c r="X26" s="20"/>
      <c r="Y26" s="20"/>
      <c r="Z26" s="20"/>
      <c r="AA26" s="20"/>
      <c r="AB26" s="20"/>
      <c r="AC26" s="20"/>
      <c r="AD26" s="20"/>
      <c r="AE26" s="20"/>
      <c r="AF26" s="20"/>
    </row>
    <row r="27" spans="1:32" s="32" customFormat="1" ht="12.75">
      <c r="A27" s="33"/>
      <c r="B27" s="34"/>
      <c r="C27" s="34"/>
      <c r="D27" s="20"/>
      <c r="E27" s="20"/>
      <c r="F27" s="20"/>
      <c r="G27" s="20"/>
      <c r="H27" s="23"/>
      <c r="I27" s="23"/>
      <c r="J27" s="23"/>
      <c r="K27" s="23"/>
      <c r="L27" s="23"/>
      <c r="M27" s="23"/>
      <c r="N27" s="23"/>
      <c r="O27" s="20"/>
      <c r="P27" s="20"/>
      <c r="Q27" s="20"/>
      <c r="R27" s="20"/>
      <c r="S27" s="20"/>
      <c r="T27" s="20"/>
      <c r="U27" s="20"/>
      <c r="V27" s="20"/>
      <c r="W27" s="20"/>
      <c r="X27" s="20"/>
      <c r="Y27" s="20"/>
      <c r="Z27" s="20"/>
      <c r="AA27" s="20"/>
      <c r="AB27" s="20"/>
      <c r="AC27" s="20"/>
      <c r="AD27" s="20"/>
      <c r="AE27" s="20"/>
      <c r="AF27" s="20"/>
    </row>
    <row r="28" spans="1:32" s="32" customFormat="1" ht="12.75">
      <c r="A28" s="33"/>
      <c r="B28" s="34"/>
      <c r="C28" s="34"/>
      <c r="D28" s="20"/>
      <c r="E28" s="20"/>
      <c r="F28" s="20"/>
      <c r="G28" s="20"/>
      <c r="H28" s="23"/>
      <c r="I28" s="23"/>
      <c r="J28" s="23"/>
      <c r="K28" s="23"/>
      <c r="L28" s="23"/>
      <c r="M28" s="23"/>
      <c r="N28" s="23"/>
      <c r="O28" s="20"/>
      <c r="P28" s="20"/>
      <c r="Q28" s="20"/>
      <c r="R28" s="20"/>
      <c r="S28" s="20"/>
      <c r="T28" s="20"/>
      <c r="U28" s="20"/>
      <c r="V28" s="20"/>
      <c r="W28" s="20"/>
      <c r="X28" s="20"/>
      <c r="Y28" s="20"/>
      <c r="Z28" s="20"/>
      <c r="AA28" s="20"/>
      <c r="AB28" s="20"/>
      <c r="AC28" s="20"/>
      <c r="AD28" s="20"/>
      <c r="AE28" s="20"/>
      <c r="AF28" s="20"/>
    </row>
    <row r="29" spans="1:32" s="32" customFormat="1" ht="12.75">
      <c r="A29" s="33"/>
      <c r="B29" s="34"/>
      <c r="C29" s="34"/>
      <c r="D29" s="20"/>
      <c r="E29" s="20"/>
      <c r="F29" s="20"/>
      <c r="G29" s="20"/>
      <c r="H29" s="23"/>
      <c r="I29" s="23"/>
      <c r="J29" s="23"/>
      <c r="K29" s="23"/>
      <c r="L29" s="23"/>
      <c r="M29" s="23"/>
      <c r="N29" s="23"/>
      <c r="O29" s="20"/>
      <c r="P29" s="20"/>
      <c r="Q29" s="20"/>
      <c r="R29" s="20"/>
      <c r="S29" s="20"/>
      <c r="T29" s="20"/>
      <c r="U29" s="20"/>
      <c r="V29" s="20"/>
      <c r="W29" s="20"/>
      <c r="X29" s="20"/>
      <c r="Y29" s="20"/>
      <c r="Z29" s="20"/>
      <c r="AA29" s="20"/>
      <c r="AB29" s="20"/>
      <c r="AC29" s="20"/>
      <c r="AD29" s="20"/>
      <c r="AE29" s="20"/>
      <c r="AF29" s="20"/>
    </row>
    <row r="30" spans="1:3" ht="12.75">
      <c r="A30" s="22"/>
      <c r="B30" s="31"/>
      <c r="C30" s="31"/>
    </row>
    <row r="31" spans="1:3" ht="12.75">
      <c r="A31" s="22"/>
      <c r="B31" s="31"/>
      <c r="C31" s="31"/>
    </row>
    <row r="32" spans="1:3" ht="12.75">
      <c r="A32" s="22"/>
      <c r="B32" s="31"/>
      <c r="C32" s="31"/>
    </row>
    <row r="33" spans="1:3" ht="12.75">
      <c r="A33" s="22"/>
      <c r="B33" s="31"/>
      <c r="C33" s="31"/>
    </row>
    <row r="34" spans="1:3" ht="12.75">
      <c r="A34" s="22"/>
      <c r="B34" s="31"/>
      <c r="C34" s="31"/>
    </row>
    <row r="35" spans="1:3" ht="12.75">
      <c r="A35" s="22"/>
      <c r="B35" s="31"/>
      <c r="C35" s="31"/>
    </row>
    <row r="36" spans="1:3" ht="12.75">
      <c r="A36" s="22"/>
      <c r="B36" s="31"/>
      <c r="C36" s="31"/>
    </row>
    <row r="37" spans="1:3" ht="12.75">
      <c r="A37" s="22"/>
      <c r="B37" s="31"/>
      <c r="C37" s="31"/>
    </row>
    <row r="38" spans="1:3" ht="12.75">
      <c r="A38" s="22"/>
      <c r="B38" s="31"/>
      <c r="C38" s="31"/>
    </row>
    <row r="39" spans="1:3" ht="12.75">
      <c r="A39" s="22"/>
      <c r="B39" s="31"/>
      <c r="C39" s="31"/>
    </row>
    <row r="40" spans="1:3" ht="12.75">
      <c r="A40" s="22"/>
      <c r="B40" s="31"/>
      <c r="C40" s="31"/>
    </row>
    <row r="41" spans="1:3" ht="12.75">
      <c r="A41" s="22"/>
      <c r="B41" s="31"/>
      <c r="C41" s="31"/>
    </row>
    <row r="42" spans="1:3" ht="12.75">
      <c r="A42" s="22"/>
      <c r="B42" s="31"/>
      <c r="C42" s="31"/>
    </row>
    <row r="43" spans="1:3" ht="12.75">
      <c r="A43" s="22"/>
      <c r="B43" s="31"/>
      <c r="C43" s="31"/>
    </row>
    <row r="44" spans="1:3" ht="12.75">
      <c r="A44" s="22"/>
      <c r="B44" s="31"/>
      <c r="C44" s="31"/>
    </row>
    <row r="45" spans="1:3" ht="12.75">
      <c r="A45" s="22"/>
      <c r="B45" s="31"/>
      <c r="C45" s="31"/>
    </row>
    <row r="46" spans="1:3" ht="12.75">
      <c r="A46" s="22"/>
      <c r="B46" s="31"/>
      <c r="C46" s="31"/>
    </row>
    <row r="47" spans="1:3" ht="12.75">
      <c r="A47" s="22"/>
      <c r="B47" s="31"/>
      <c r="C47" s="31"/>
    </row>
    <row r="48" spans="1:3" ht="12.75">
      <c r="A48" s="22"/>
      <c r="B48" s="31"/>
      <c r="C48" s="31"/>
    </row>
    <row r="49" spans="1:3" ht="12.75">
      <c r="A49" s="22"/>
      <c r="B49" s="31"/>
      <c r="C49" s="31"/>
    </row>
    <row r="50" spans="1:3" ht="12.75">
      <c r="A50" s="22"/>
      <c r="B50" s="31"/>
      <c r="C50" s="31"/>
    </row>
    <row r="51" spans="1:3" ht="12.75">
      <c r="A51" s="22"/>
      <c r="B51" s="31"/>
      <c r="C51" s="31"/>
    </row>
    <row r="52" spans="1:3" ht="12.75">
      <c r="A52" s="22"/>
      <c r="B52" s="31"/>
      <c r="C52" s="31"/>
    </row>
    <row r="53" ht="44.25" customHeight="1">
      <c r="A53" s="22"/>
    </row>
    <row r="54" ht="12.75">
      <c r="A54" s="22"/>
    </row>
    <row r="55" ht="12.75">
      <c r="A55" s="22"/>
    </row>
    <row r="56" ht="16.5" thickBot="1">
      <c r="C56" s="35"/>
    </row>
    <row r="66" ht="45.75" customHeight="1"/>
  </sheetData>
  <sheetProtection/>
  <mergeCells count="11">
    <mergeCell ref="H4:P4"/>
    <mergeCell ref="H8:N8"/>
    <mergeCell ref="O8:P8"/>
    <mergeCell ref="H7:P7"/>
    <mergeCell ref="T7:T9"/>
    <mergeCell ref="D7:D9"/>
    <mergeCell ref="E7:E9"/>
    <mergeCell ref="D5:P5"/>
    <mergeCell ref="F7:G8"/>
    <mergeCell ref="Q7:Q9"/>
    <mergeCell ref="S7:S9"/>
  </mergeCells>
  <printOptions horizontalCentered="1"/>
  <pageMargins left="0.1968503937007874" right="0" top="0.7874015748031497" bottom="0.3937007874015748" header="0.31496062992125984" footer="0.31496062992125984"/>
  <pageSetup fitToHeight="1" fitToWidth="1" horizontalDpi="600" verticalDpi="600" orientation="landscape" paperSize="9" scale="38"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dimension ref="A1:Q28"/>
  <sheetViews>
    <sheetView zoomScale="75" zoomScaleNormal="75" zoomScalePageLayoutView="0" workbookViewId="0" topLeftCell="B1">
      <selection activeCell="F8" sqref="F8"/>
    </sheetView>
  </sheetViews>
  <sheetFormatPr defaultColWidth="9.16015625" defaultRowHeight="12.75"/>
  <cols>
    <col min="1" max="1" width="3.83203125" style="7" hidden="1" customWidth="1"/>
    <col min="2" max="2" width="15.16015625" style="113" customWidth="1"/>
    <col min="3" max="3" width="14" style="113" customWidth="1"/>
    <col min="4" max="4" width="16" style="113" customWidth="1"/>
    <col min="5" max="5" width="48.5" style="7" customWidth="1"/>
    <col min="6" max="6" width="45" style="7" customWidth="1"/>
    <col min="7" max="10" width="21.16015625" style="7" customWidth="1"/>
    <col min="11" max="16384" width="9.16015625" style="6" customWidth="1"/>
  </cols>
  <sheetData>
    <row r="1" spans="1:10" s="58" customFormat="1" ht="22.5" customHeight="1">
      <c r="A1" s="57"/>
      <c r="B1" s="546"/>
      <c r="C1" s="546"/>
      <c r="D1" s="546"/>
      <c r="E1" s="546"/>
      <c r="F1" s="546"/>
      <c r="G1" s="546"/>
      <c r="H1" s="546"/>
      <c r="I1" s="546"/>
      <c r="J1" s="546"/>
    </row>
    <row r="2" spans="7:10" ht="69.75" customHeight="1">
      <c r="G2" s="540" t="s">
        <v>190</v>
      </c>
      <c r="H2" s="540"/>
      <c r="I2" s="540"/>
      <c r="J2" s="540"/>
    </row>
    <row r="3" spans="1:10" ht="45" customHeight="1">
      <c r="A3" s="2"/>
      <c r="B3" s="547" t="s">
        <v>237</v>
      </c>
      <c r="C3" s="548"/>
      <c r="D3" s="548"/>
      <c r="E3" s="548"/>
      <c r="F3" s="548"/>
      <c r="G3" s="548"/>
      <c r="H3" s="548"/>
      <c r="I3" s="548"/>
      <c r="J3" s="548"/>
    </row>
    <row r="4" spans="2:10" ht="18.75">
      <c r="B4" s="114"/>
      <c r="C4" s="115"/>
      <c r="D4" s="115"/>
      <c r="E4" s="8"/>
      <c r="F4" s="134"/>
      <c r="G4" s="134"/>
      <c r="H4" s="135"/>
      <c r="I4" s="134"/>
      <c r="J4" s="100" t="s">
        <v>150</v>
      </c>
    </row>
    <row r="5" spans="1:10" ht="107.25" customHeight="1">
      <c r="A5" s="118"/>
      <c r="B5" s="73" t="s">
        <v>239</v>
      </c>
      <c r="C5" s="73" t="s">
        <v>210</v>
      </c>
      <c r="D5" s="73" t="s">
        <v>143</v>
      </c>
      <c r="E5" s="142" t="s">
        <v>241</v>
      </c>
      <c r="F5" s="101" t="s">
        <v>240</v>
      </c>
      <c r="G5" s="101" t="s">
        <v>191</v>
      </c>
      <c r="H5" s="101" t="s">
        <v>192</v>
      </c>
      <c r="I5" s="101" t="s">
        <v>193</v>
      </c>
      <c r="J5" s="101" t="s">
        <v>194</v>
      </c>
    </row>
    <row r="6" spans="1:10" s="45" customFormat="1" ht="22.5" customHeight="1">
      <c r="A6" s="44"/>
      <c r="B6" s="116" t="s">
        <v>175</v>
      </c>
      <c r="C6" s="116"/>
      <c r="D6" s="116"/>
      <c r="E6" s="102" t="s">
        <v>154</v>
      </c>
      <c r="F6" s="103"/>
      <c r="G6" s="103"/>
      <c r="H6" s="103"/>
      <c r="I6" s="103"/>
      <c r="J6" s="103"/>
    </row>
    <row r="7" spans="2:10" ht="28.5" customHeight="1">
      <c r="B7" s="116" t="s">
        <v>132</v>
      </c>
      <c r="C7" s="116"/>
      <c r="D7" s="116"/>
      <c r="E7" s="102" t="s">
        <v>170</v>
      </c>
      <c r="F7" s="104"/>
      <c r="G7" s="104"/>
      <c r="H7" s="104"/>
      <c r="I7" s="104"/>
      <c r="J7" s="104"/>
    </row>
    <row r="8" spans="2:10" ht="30">
      <c r="B8" s="116" t="s">
        <v>207</v>
      </c>
      <c r="C8" s="117" t="s">
        <v>208</v>
      </c>
      <c r="D8" s="117" t="s">
        <v>209</v>
      </c>
      <c r="E8" s="106" t="s">
        <v>206</v>
      </c>
      <c r="F8" s="104"/>
      <c r="G8" s="104"/>
      <c r="H8" s="104"/>
      <c r="I8" s="104"/>
      <c r="J8" s="104"/>
    </row>
    <row r="9" spans="2:10" ht="14.25">
      <c r="B9" s="101" t="s">
        <v>145</v>
      </c>
      <c r="C9" s="101" t="s">
        <v>145</v>
      </c>
      <c r="D9" s="116"/>
      <c r="E9" s="102" t="s">
        <v>145</v>
      </c>
      <c r="F9" s="107"/>
      <c r="G9" s="107"/>
      <c r="H9" s="107"/>
      <c r="I9" s="107"/>
      <c r="J9" s="107"/>
    </row>
    <row r="10" spans="2:10" ht="28.5">
      <c r="B10" s="101">
        <v>1000000</v>
      </c>
      <c r="C10" s="105"/>
      <c r="D10" s="117"/>
      <c r="E10" s="108" t="s">
        <v>171</v>
      </c>
      <c r="F10" s="107"/>
      <c r="G10" s="107"/>
      <c r="H10" s="107"/>
      <c r="I10" s="107"/>
      <c r="J10" s="107"/>
    </row>
    <row r="11" spans="2:10" ht="28.5">
      <c r="B11" s="101">
        <v>1010000</v>
      </c>
      <c r="C11" s="105"/>
      <c r="D11" s="117"/>
      <c r="E11" s="108" t="s">
        <v>172</v>
      </c>
      <c r="F11" s="107"/>
      <c r="G11" s="107"/>
      <c r="H11" s="107"/>
      <c r="I11" s="107"/>
      <c r="J11" s="107"/>
    </row>
    <row r="12" spans="2:10" ht="15">
      <c r="B12" s="101" t="s">
        <v>180</v>
      </c>
      <c r="C12" s="105"/>
      <c r="D12" s="117"/>
      <c r="E12" s="109" t="s">
        <v>183</v>
      </c>
      <c r="F12" s="107"/>
      <c r="G12" s="107"/>
      <c r="H12" s="107"/>
      <c r="I12" s="107"/>
      <c r="J12" s="107"/>
    </row>
    <row r="13" spans="2:10" ht="15">
      <c r="B13" s="101" t="s">
        <v>181</v>
      </c>
      <c r="C13" s="105"/>
      <c r="D13" s="117"/>
      <c r="E13" s="110" t="s">
        <v>184</v>
      </c>
      <c r="F13" s="104"/>
      <c r="G13" s="104"/>
      <c r="H13" s="104"/>
      <c r="I13" s="104"/>
      <c r="J13" s="104"/>
    </row>
    <row r="14" spans="2:10" ht="15">
      <c r="B14" s="101" t="s">
        <v>182</v>
      </c>
      <c r="C14" s="105"/>
      <c r="D14" s="117"/>
      <c r="E14" s="110" t="s">
        <v>185</v>
      </c>
      <c r="F14" s="104"/>
      <c r="G14" s="104"/>
      <c r="H14" s="104"/>
      <c r="I14" s="104"/>
      <c r="J14" s="104"/>
    </row>
    <row r="15" spans="2:10" ht="14.25">
      <c r="B15" s="101" t="s">
        <v>145</v>
      </c>
      <c r="C15" s="101" t="s">
        <v>145</v>
      </c>
      <c r="D15" s="116"/>
      <c r="E15" s="108" t="s">
        <v>145</v>
      </c>
      <c r="F15" s="107"/>
      <c r="G15" s="107"/>
      <c r="H15" s="107"/>
      <c r="I15" s="107"/>
      <c r="J15" s="107"/>
    </row>
    <row r="16" spans="2:10" ht="28.5">
      <c r="B16" s="101">
        <v>1500000</v>
      </c>
      <c r="C16" s="101"/>
      <c r="D16" s="116"/>
      <c r="E16" s="102" t="s">
        <v>173</v>
      </c>
      <c r="F16" s="111"/>
      <c r="G16" s="111"/>
      <c r="H16" s="111"/>
      <c r="I16" s="111"/>
      <c r="J16" s="111"/>
    </row>
    <row r="17" spans="2:10" ht="41.25">
      <c r="B17" s="101">
        <v>1510000</v>
      </c>
      <c r="C17" s="101"/>
      <c r="D17" s="116"/>
      <c r="E17" s="102" t="s">
        <v>174</v>
      </c>
      <c r="F17" s="107"/>
      <c r="G17" s="107"/>
      <c r="H17" s="107"/>
      <c r="I17" s="107"/>
      <c r="J17" s="107"/>
    </row>
    <row r="18" spans="2:10" ht="15">
      <c r="B18" s="101" t="s">
        <v>186</v>
      </c>
      <c r="C18" s="105"/>
      <c r="D18" s="117"/>
      <c r="E18" s="109" t="s">
        <v>183</v>
      </c>
      <c r="F18" s="112"/>
      <c r="G18" s="112"/>
      <c r="H18" s="112"/>
      <c r="I18" s="112"/>
      <c r="J18" s="112"/>
    </row>
    <row r="19" spans="2:10" ht="15">
      <c r="B19" s="101" t="s">
        <v>187</v>
      </c>
      <c r="C19" s="105"/>
      <c r="D19" s="117"/>
      <c r="E19" s="110" t="s">
        <v>184</v>
      </c>
      <c r="F19" s="107"/>
      <c r="G19" s="107"/>
      <c r="H19" s="107"/>
      <c r="I19" s="107"/>
      <c r="J19" s="107"/>
    </row>
    <row r="20" spans="2:10" ht="15">
      <c r="B20" s="101" t="s">
        <v>188</v>
      </c>
      <c r="C20" s="105"/>
      <c r="D20" s="117"/>
      <c r="E20" s="110" t="s">
        <v>185</v>
      </c>
      <c r="F20" s="107"/>
      <c r="G20" s="107"/>
      <c r="H20" s="107"/>
      <c r="I20" s="107"/>
      <c r="J20" s="107"/>
    </row>
    <row r="21" spans="2:10" ht="14.25">
      <c r="B21" s="101" t="s">
        <v>145</v>
      </c>
      <c r="C21" s="101" t="s">
        <v>145</v>
      </c>
      <c r="D21" s="116"/>
      <c r="E21" s="102" t="s">
        <v>145</v>
      </c>
      <c r="F21" s="107"/>
      <c r="G21" s="107"/>
      <c r="H21" s="107"/>
      <c r="I21" s="107"/>
      <c r="J21" s="107"/>
    </row>
    <row r="22" spans="2:10" ht="14.25">
      <c r="B22" s="101" t="s">
        <v>145</v>
      </c>
      <c r="C22" s="101" t="s">
        <v>145</v>
      </c>
      <c r="D22" s="116"/>
      <c r="E22" s="102" t="s">
        <v>145</v>
      </c>
      <c r="F22" s="107"/>
      <c r="G22" s="107"/>
      <c r="H22" s="107"/>
      <c r="I22" s="107"/>
      <c r="J22" s="107"/>
    </row>
    <row r="23" spans="2:10" ht="14.25">
      <c r="B23" s="101" t="s">
        <v>145</v>
      </c>
      <c r="C23" s="101" t="s">
        <v>145</v>
      </c>
      <c r="D23" s="116"/>
      <c r="E23" s="102" t="s">
        <v>145</v>
      </c>
      <c r="F23" s="107"/>
      <c r="G23" s="107"/>
      <c r="H23" s="107"/>
      <c r="I23" s="107"/>
      <c r="J23" s="107"/>
    </row>
    <row r="24" spans="2:10" ht="33.75" customHeight="1">
      <c r="B24" s="105"/>
      <c r="C24" s="105"/>
      <c r="D24" s="117"/>
      <c r="E24" s="102" t="s">
        <v>179</v>
      </c>
      <c r="F24" s="112"/>
      <c r="G24" s="112"/>
      <c r="H24" s="112"/>
      <c r="I24" s="112"/>
      <c r="J24" s="112"/>
    </row>
    <row r="26" spans="2:17" ht="42.75" customHeight="1">
      <c r="B26" s="590" t="s">
        <v>238</v>
      </c>
      <c r="C26" s="590"/>
      <c r="D26" s="590"/>
      <c r="E26" s="590"/>
      <c r="F26" s="590"/>
      <c r="G26" s="590"/>
      <c r="H26" s="590"/>
      <c r="I26" s="590"/>
      <c r="J26" s="590"/>
      <c r="K26" s="141"/>
      <c r="L26" s="141"/>
      <c r="M26" s="141"/>
      <c r="N26" s="141"/>
      <c r="O26" s="141"/>
      <c r="P26" s="141"/>
      <c r="Q26" s="141"/>
    </row>
    <row r="27" spans="2:17" ht="20.25" customHeight="1">
      <c r="B27" s="565" t="s">
        <v>242</v>
      </c>
      <c r="C27" s="565"/>
      <c r="D27" s="565"/>
      <c r="E27" s="565"/>
      <c r="F27" s="565"/>
      <c r="G27" s="565"/>
      <c r="H27" s="565"/>
      <c r="I27" s="565"/>
      <c r="J27" s="565"/>
      <c r="K27" s="565"/>
      <c r="L27" s="565"/>
      <c r="M27" s="565"/>
      <c r="N27" s="565"/>
      <c r="O27" s="565"/>
      <c r="P27" s="565"/>
      <c r="Q27" s="565"/>
    </row>
    <row r="28" spans="2:17" ht="19.5" customHeight="1">
      <c r="B28" s="565" t="s">
        <v>243</v>
      </c>
      <c r="C28" s="565"/>
      <c r="D28" s="565"/>
      <c r="E28" s="565"/>
      <c r="F28" s="565"/>
      <c r="G28" s="565"/>
      <c r="H28" s="565"/>
      <c r="I28" s="565"/>
      <c r="J28" s="565"/>
      <c r="K28" s="565"/>
      <c r="L28" s="565"/>
      <c r="M28" s="565"/>
      <c r="N28" s="565"/>
      <c r="O28" s="565"/>
      <c r="P28" s="565"/>
      <c r="Q28" s="565"/>
    </row>
  </sheetData>
  <sheetProtection/>
  <mergeCells count="6">
    <mergeCell ref="B1:J1"/>
    <mergeCell ref="B3:J3"/>
    <mergeCell ref="B27:Q27"/>
    <mergeCell ref="B28:Q28"/>
    <mergeCell ref="B26:J26"/>
    <mergeCell ref="G2:J2"/>
  </mergeCells>
  <printOptions horizontalCentered="1"/>
  <pageMargins left="0.8267716535433072" right="0" top="0.31496062992125984" bottom="0.31496062992125984" header="0.2362204724409449" footer="0.1968503937007874"/>
  <pageSetup horizontalDpi="600" verticalDpi="600" orientation="landscape" paperSize="9" scale="65" r:id="rId1"/>
  <headerFooter alignWithMargins="0">
    <oddFooter>&amp;R&amp;P</oddFooter>
  </headerFooter>
  <rowBreaks count="1" manualBreakCount="1">
    <brk id="29" max="9" man="1"/>
  </rowBreaks>
</worksheet>
</file>

<file path=xl/worksheets/sheet9.xml><?xml version="1.0" encoding="utf-8"?>
<worksheet xmlns="http://schemas.openxmlformats.org/spreadsheetml/2006/main" xmlns:r="http://schemas.openxmlformats.org/officeDocument/2006/relationships">
  <sheetPr>
    <pageSetUpPr fitToPage="1"/>
  </sheetPr>
  <dimension ref="A1:Q30"/>
  <sheetViews>
    <sheetView zoomScale="55" zoomScaleNormal="55" zoomScaleSheetLayoutView="100" zoomScalePageLayoutView="0" workbookViewId="0" topLeftCell="B1">
      <pane xSplit="4" ySplit="5" topLeftCell="F6" activePane="bottomRight" state="frozen"/>
      <selection pane="topLeft" activeCell="B1" sqref="B1"/>
      <selection pane="topRight" activeCell="F1" sqref="F1"/>
      <selection pane="bottomLeft" activeCell="B6" sqref="B6"/>
      <selection pane="bottomRight" activeCell="B3" sqref="B3:I3"/>
    </sheetView>
  </sheetViews>
  <sheetFormatPr defaultColWidth="9.16015625" defaultRowHeight="12.75"/>
  <cols>
    <col min="1" max="1" width="3.83203125" style="7" hidden="1" customWidth="1"/>
    <col min="2" max="2" width="16.5" style="113" customWidth="1"/>
    <col min="3" max="3" width="15.5" style="113" customWidth="1"/>
    <col min="4" max="4" width="17.83203125" style="113" customWidth="1"/>
    <col min="5" max="5" width="54" style="7" customWidth="1"/>
    <col min="6" max="6" width="53.83203125" style="7" customWidth="1"/>
    <col min="7" max="9" width="21.16015625" style="7" customWidth="1"/>
    <col min="10" max="10" width="4.33203125" style="6" customWidth="1"/>
    <col min="11" max="16384" width="9.16015625" style="6" customWidth="1"/>
  </cols>
  <sheetData>
    <row r="1" spans="1:9" s="58" customFormat="1" ht="13.5" customHeight="1">
      <c r="A1" s="57"/>
      <c r="B1" s="546"/>
      <c r="C1" s="546"/>
      <c r="D1" s="546"/>
      <c r="E1" s="546"/>
      <c r="F1" s="546"/>
      <c r="G1" s="546"/>
      <c r="H1" s="546"/>
      <c r="I1" s="546"/>
    </row>
    <row r="2" spans="7:9" ht="63" customHeight="1">
      <c r="G2" s="540" t="s">
        <v>320</v>
      </c>
      <c r="H2" s="540"/>
      <c r="I2" s="540"/>
    </row>
    <row r="3" spans="1:9" ht="61.5" customHeight="1">
      <c r="A3" s="2"/>
      <c r="B3" s="547" t="s">
        <v>23</v>
      </c>
      <c r="C3" s="548"/>
      <c r="D3" s="548"/>
      <c r="E3" s="548"/>
      <c r="F3" s="548"/>
      <c r="G3" s="548"/>
      <c r="H3" s="548"/>
      <c r="I3" s="548"/>
    </row>
    <row r="4" spans="2:9" ht="18.75">
      <c r="B4" s="114"/>
      <c r="C4" s="115"/>
      <c r="D4" s="115"/>
      <c r="E4" s="8"/>
      <c r="F4" s="134"/>
      <c r="G4" s="134"/>
      <c r="H4" s="135"/>
      <c r="I4" s="100" t="s">
        <v>150</v>
      </c>
    </row>
    <row r="5" spans="1:9" ht="107.25" customHeight="1">
      <c r="A5" s="118"/>
      <c r="B5" s="136" t="s">
        <v>239</v>
      </c>
      <c r="C5" s="136" t="s">
        <v>210</v>
      </c>
      <c r="D5" s="136" t="s">
        <v>143</v>
      </c>
      <c r="E5" s="137" t="s">
        <v>244</v>
      </c>
      <c r="F5" s="101" t="s">
        <v>195</v>
      </c>
      <c r="G5" s="138" t="s">
        <v>123</v>
      </c>
      <c r="H5" s="101" t="s">
        <v>124</v>
      </c>
      <c r="I5" s="101" t="s">
        <v>196</v>
      </c>
    </row>
    <row r="6" spans="1:9" s="45" customFormat="1" ht="64.5" customHeight="1">
      <c r="A6" s="44"/>
      <c r="B6" s="116"/>
      <c r="C6" s="116"/>
      <c r="D6" s="116"/>
      <c r="E6" s="408" t="s">
        <v>24</v>
      </c>
      <c r="F6" s="409" t="s">
        <v>321</v>
      </c>
      <c r="G6" s="420">
        <f>SUM(G7:G9)</f>
        <v>55550</v>
      </c>
      <c r="H6" s="420">
        <f>SUM(H7:H9)</f>
        <v>0</v>
      </c>
      <c r="I6" s="420">
        <f>G6+H6</f>
        <v>55550</v>
      </c>
    </row>
    <row r="7" spans="2:9" ht="40.5" customHeight="1">
      <c r="B7" s="116"/>
      <c r="C7" s="404" t="s">
        <v>329</v>
      </c>
      <c r="D7" s="410" t="s">
        <v>378</v>
      </c>
      <c r="E7" s="403" t="s">
        <v>25</v>
      </c>
      <c r="F7" s="411"/>
      <c r="G7" s="421">
        <v>550</v>
      </c>
      <c r="H7" s="421"/>
      <c r="I7" s="422">
        <f aca="true" t="shared" si="0" ref="I7:I26">G7+H7</f>
        <v>550</v>
      </c>
    </row>
    <row r="8" spans="2:9" ht="46.5" customHeight="1">
      <c r="B8" s="116"/>
      <c r="C8" s="412" t="s">
        <v>328</v>
      </c>
      <c r="D8" s="117" t="s">
        <v>379</v>
      </c>
      <c r="E8" s="413" t="s">
        <v>26</v>
      </c>
      <c r="F8" s="104"/>
      <c r="G8" s="423">
        <v>24600</v>
      </c>
      <c r="H8" s="423"/>
      <c r="I8" s="420">
        <f t="shared" si="0"/>
        <v>24600</v>
      </c>
    </row>
    <row r="9" spans="2:9" ht="131.25">
      <c r="B9" s="101"/>
      <c r="C9" s="404" t="s">
        <v>327</v>
      </c>
      <c r="D9" s="410" t="s">
        <v>380</v>
      </c>
      <c r="E9" s="403" t="s">
        <v>59</v>
      </c>
      <c r="F9" s="414"/>
      <c r="G9" s="424">
        <v>30400</v>
      </c>
      <c r="H9" s="424"/>
      <c r="I9" s="422">
        <f t="shared" si="0"/>
        <v>30400</v>
      </c>
    </row>
    <row r="10" spans="2:9" ht="97.5">
      <c r="B10" s="101"/>
      <c r="C10" s="105"/>
      <c r="D10" s="117"/>
      <c r="E10" s="408" t="s">
        <v>24</v>
      </c>
      <c r="F10" s="409" t="s">
        <v>27</v>
      </c>
      <c r="G10" s="423">
        <f>G11</f>
        <v>5850</v>
      </c>
      <c r="H10" s="423"/>
      <c r="I10" s="420">
        <f t="shared" si="0"/>
        <v>5850</v>
      </c>
    </row>
    <row r="11" spans="2:9" ht="37.5">
      <c r="B11" s="101"/>
      <c r="C11" s="416" t="s">
        <v>329</v>
      </c>
      <c r="D11" s="417" t="s">
        <v>378</v>
      </c>
      <c r="E11" s="403" t="s">
        <v>412</v>
      </c>
      <c r="F11" s="414"/>
      <c r="G11" s="424">
        <v>5850</v>
      </c>
      <c r="H11" s="424"/>
      <c r="I11" s="422">
        <f t="shared" si="0"/>
        <v>5850</v>
      </c>
    </row>
    <row r="12" spans="2:9" ht="139.5" customHeight="1">
      <c r="B12" s="101"/>
      <c r="C12" s="105"/>
      <c r="D12" s="117"/>
      <c r="E12" s="408" t="s">
        <v>24</v>
      </c>
      <c r="F12" s="513" t="s">
        <v>432</v>
      </c>
      <c r="G12" s="423">
        <f>G13</f>
        <v>21100</v>
      </c>
      <c r="H12" s="423"/>
      <c r="I12" s="420">
        <f t="shared" si="0"/>
        <v>21100</v>
      </c>
    </row>
    <row r="13" spans="2:9" ht="37.5">
      <c r="B13" s="101"/>
      <c r="C13" s="416" t="s">
        <v>329</v>
      </c>
      <c r="D13" s="417" t="s">
        <v>378</v>
      </c>
      <c r="E13" s="403" t="s">
        <v>412</v>
      </c>
      <c r="F13" s="512"/>
      <c r="G13" s="424">
        <v>21100</v>
      </c>
      <c r="H13" s="424"/>
      <c r="I13" s="422">
        <f t="shared" si="0"/>
        <v>21100</v>
      </c>
    </row>
    <row r="14" spans="2:9" ht="78">
      <c r="B14" s="101"/>
      <c r="C14" s="105"/>
      <c r="D14" s="117"/>
      <c r="E14" s="408" t="s">
        <v>341</v>
      </c>
      <c r="F14" s="409" t="s">
        <v>28</v>
      </c>
      <c r="G14" s="418">
        <f>G15</f>
        <v>3500</v>
      </c>
      <c r="H14" s="418">
        <f>H15</f>
        <v>0</v>
      </c>
      <c r="I14" s="420">
        <f t="shared" si="0"/>
        <v>3500</v>
      </c>
    </row>
    <row r="15" spans="2:9" ht="39.75" customHeight="1">
      <c r="B15" s="101"/>
      <c r="C15" s="416" t="s">
        <v>276</v>
      </c>
      <c r="D15" s="417" t="s">
        <v>381</v>
      </c>
      <c r="E15" s="403" t="s">
        <v>29</v>
      </c>
      <c r="F15" s="404"/>
      <c r="G15" s="403">
        <v>3500</v>
      </c>
      <c r="H15" s="421"/>
      <c r="I15" s="422">
        <f t="shared" si="0"/>
        <v>3500</v>
      </c>
    </row>
    <row r="16" spans="2:9" ht="39">
      <c r="B16" s="101"/>
      <c r="C16" s="105"/>
      <c r="D16" s="117"/>
      <c r="E16" s="419" t="s">
        <v>331</v>
      </c>
      <c r="F16" s="409" t="s">
        <v>30</v>
      </c>
      <c r="G16" s="423">
        <f>G17</f>
        <v>13500</v>
      </c>
      <c r="H16" s="423">
        <f>H17</f>
        <v>0</v>
      </c>
      <c r="I16" s="420">
        <f t="shared" si="0"/>
        <v>13500</v>
      </c>
    </row>
    <row r="17" spans="2:9" ht="18.75">
      <c r="B17" s="101"/>
      <c r="C17" s="416">
        <v>250404</v>
      </c>
      <c r="D17" s="410" t="s">
        <v>74</v>
      </c>
      <c r="E17" s="403" t="s">
        <v>336</v>
      </c>
      <c r="F17" s="404"/>
      <c r="G17" s="424">
        <v>13500</v>
      </c>
      <c r="H17" s="424"/>
      <c r="I17" s="422">
        <f t="shared" si="0"/>
        <v>13500</v>
      </c>
    </row>
    <row r="18" spans="2:9" ht="78">
      <c r="B18" s="101"/>
      <c r="C18" s="101"/>
      <c r="D18" s="116"/>
      <c r="E18" s="408" t="s">
        <v>157</v>
      </c>
      <c r="F18" s="409" t="s">
        <v>322</v>
      </c>
      <c r="G18" s="428">
        <f>G19</f>
        <v>10000</v>
      </c>
      <c r="H18" s="428">
        <f>H19</f>
        <v>0</v>
      </c>
      <c r="I18" s="420">
        <f t="shared" si="0"/>
        <v>10000</v>
      </c>
    </row>
    <row r="19" spans="2:9" ht="37.5">
      <c r="B19" s="101"/>
      <c r="C19" s="416">
        <v>130102</v>
      </c>
      <c r="D19" s="410" t="s">
        <v>92</v>
      </c>
      <c r="E19" s="403" t="s">
        <v>31</v>
      </c>
      <c r="F19" s="404"/>
      <c r="G19" s="424">
        <v>10000</v>
      </c>
      <c r="H19" s="424"/>
      <c r="I19" s="422">
        <f t="shared" si="0"/>
        <v>10000</v>
      </c>
    </row>
    <row r="20" spans="2:9" ht="97.5">
      <c r="B20" s="101"/>
      <c r="C20" s="105"/>
      <c r="D20" s="117"/>
      <c r="E20" s="408" t="s">
        <v>157</v>
      </c>
      <c r="F20" s="409" t="s">
        <v>32</v>
      </c>
      <c r="G20" s="429">
        <f>G21</f>
        <v>500</v>
      </c>
      <c r="H20" s="429">
        <f>H21</f>
        <v>0</v>
      </c>
      <c r="I20" s="420">
        <f t="shared" si="0"/>
        <v>500</v>
      </c>
    </row>
    <row r="21" spans="2:9" ht="37.5">
      <c r="B21" s="101"/>
      <c r="C21" s="416" t="s">
        <v>271</v>
      </c>
      <c r="D21" s="417" t="s">
        <v>381</v>
      </c>
      <c r="E21" s="405" t="s">
        <v>33</v>
      </c>
      <c r="F21" s="404"/>
      <c r="G21" s="424">
        <v>500</v>
      </c>
      <c r="H21" s="424"/>
      <c r="I21" s="422">
        <f t="shared" si="0"/>
        <v>500</v>
      </c>
    </row>
    <row r="22" spans="2:9" ht="39">
      <c r="B22" s="101"/>
      <c r="C22" s="105"/>
      <c r="D22" s="117"/>
      <c r="E22" s="408" t="s">
        <v>331</v>
      </c>
      <c r="F22" s="409" t="s">
        <v>323</v>
      </c>
      <c r="G22" s="423">
        <f>G23</f>
        <v>57700</v>
      </c>
      <c r="H22" s="423">
        <f>H23</f>
        <v>0</v>
      </c>
      <c r="I22" s="420">
        <f t="shared" si="0"/>
        <v>57700</v>
      </c>
    </row>
    <row r="23" spans="2:9" ht="37.5">
      <c r="B23" s="101"/>
      <c r="C23" s="415" t="s">
        <v>252</v>
      </c>
      <c r="D23" s="407" t="s">
        <v>379</v>
      </c>
      <c r="E23" s="403" t="s">
        <v>446</v>
      </c>
      <c r="F23" s="406"/>
      <c r="G23" s="426">
        <v>57700</v>
      </c>
      <c r="H23" s="426"/>
      <c r="I23" s="427">
        <f t="shared" si="0"/>
        <v>57700</v>
      </c>
    </row>
    <row r="24" spans="2:9" ht="18.75">
      <c r="B24" s="101"/>
      <c r="C24" s="101" t="s">
        <v>145</v>
      </c>
      <c r="D24" s="116"/>
      <c r="E24" s="102"/>
      <c r="F24" s="107"/>
      <c r="G24" s="425"/>
      <c r="H24" s="425"/>
      <c r="I24" s="420">
        <f t="shared" si="0"/>
        <v>0</v>
      </c>
    </row>
    <row r="25" spans="2:9" ht="18.75">
      <c r="B25" s="101"/>
      <c r="C25" s="101" t="s">
        <v>145</v>
      </c>
      <c r="D25" s="116"/>
      <c r="E25" s="102"/>
      <c r="F25" s="107"/>
      <c r="G25" s="425"/>
      <c r="H25" s="425"/>
      <c r="I25" s="420">
        <f t="shared" si="0"/>
        <v>0</v>
      </c>
    </row>
    <row r="26" spans="2:9" ht="33.75" customHeight="1">
      <c r="B26" s="105"/>
      <c r="C26" s="105"/>
      <c r="D26" s="117"/>
      <c r="E26" s="430" t="s">
        <v>179</v>
      </c>
      <c r="F26" s="112"/>
      <c r="G26" s="429">
        <f>G6+G10+G12+G14+G16+G18+G20+G22</f>
        <v>167700</v>
      </c>
      <c r="H26" s="429">
        <f>H6+H10+H14+H16+H18+H20+H22</f>
        <v>0</v>
      </c>
      <c r="I26" s="420">
        <f t="shared" si="0"/>
        <v>167700</v>
      </c>
    </row>
    <row r="28" spans="2:9" ht="23.25" customHeight="1">
      <c r="B28" s="590" t="s">
        <v>245</v>
      </c>
      <c r="C28" s="590"/>
      <c r="D28" s="590"/>
      <c r="E28" s="590"/>
      <c r="F28" s="590"/>
      <c r="G28" s="590"/>
      <c r="H28" s="590"/>
      <c r="I28" s="590"/>
    </row>
    <row r="29" spans="2:17" ht="20.25" customHeight="1">
      <c r="B29" s="565" t="s">
        <v>242</v>
      </c>
      <c r="C29" s="565"/>
      <c r="D29" s="565"/>
      <c r="E29" s="565"/>
      <c r="F29" s="565"/>
      <c r="G29" s="565"/>
      <c r="H29" s="565"/>
      <c r="I29" s="565"/>
      <c r="J29" s="143"/>
      <c r="K29" s="143"/>
      <c r="L29" s="143"/>
      <c r="M29" s="143"/>
      <c r="N29" s="143"/>
      <c r="O29" s="143"/>
      <c r="P29" s="143"/>
      <c r="Q29" s="143"/>
    </row>
    <row r="30" spans="2:17" ht="19.5" customHeight="1">
      <c r="B30" s="565" t="s">
        <v>243</v>
      </c>
      <c r="C30" s="565"/>
      <c r="D30" s="565"/>
      <c r="E30" s="565"/>
      <c r="F30" s="565"/>
      <c r="G30" s="565"/>
      <c r="H30" s="565"/>
      <c r="I30" s="565"/>
      <c r="J30" s="143"/>
      <c r="K30" s="143"/>
      <c r="L30" s="143"/>
      <c r="M30" s="143"/>
      <c r="N30" s="143"/>
      <c r="O30" s="143"/>
      <c r="P30" s="143"/>
      <c r="Q30" s="143"/>
    </row>
  </sheetData>
  <sheetProtection/>
  <mergeCells count="6">
    <mergeCell ref="B29:I29"/>
    <mergeCell ref="B30:I30"/>
    <mergeCell ref="B28:I28"/>
    <mergeCell ref="B1:I1"/>
    <mergeCell ref="G2:I2"/>
    <mergeCell ref="B3:I3"/>
  </mergeCells>
  <printOptions/>
  <pageMargins left="1.1811023622047245" right="0.5118110236220472" top="0.35433070866141736" bottom="0.6299212598425197" header="0.35433070866141736" footer="0.35433070866141736"/>
  <pageSetup fitToHeight="32" fitToWidth="1" horizontalDpi="600" verticalDpi="600" orientation="portrait" paperSize="9" scale="41" r:id="rId1"/>
  <headerFooter alignWithMargins="0">
    <oddFooter>&amp;R&amp;P</oddFooter>
  </headerFooter>
  <rowBreaks count="1" manualBreakCount="1">
    <brk id="31"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ECK</cp:lastModifiedBy>
  <cp:lastPrinted>2015-01-26T14:28:53Z</cp:lastPrinted>
  <dcterms:created xsi:type="dcterms:W3CDTF">2014-01-17T10:52:16Z</dcterms:created>
  <dcterms:modified xsi:type="dcterms:W3CDTF">2015-01-26T14:28:54Z</dcterms:modified>
  <cp:category/>
  <cp:version/>
  <cp:contentType/>
  <cp:contentStatus/>
</cp:coreProperties>
</file>