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<sst xmlns="http://schemas.openxmlformats.org/spreadsheetml/2006/main" count="83" uniqueCount="66">
  <si>
    <t xml:space="preserve">до рішення сесії </t>
  </si>
  <si>
    <t>Новгородківської районної ради</t>
  </si>
  <si>
    <t>Звіт про виконання Новгородківського районного бюджету</t>
  </si>
  <si>
    <t>Загальний фонд</t>
  </si>
  <si>
    <t>Спеціальний фонд</t>
  </si>
  <si>
    <t>Затвер
джено
 на І квартал</t>
  </si>
  <si>
    <t>% до
 затвер
дженого</t>
  </si>
  <si>
    <t>% до
уточ
неного</t>
  </si>
  <si>
    <t>Затвер
джено
 на рік</t>
  </si>
  <si>
    <t>Затвер
джено
 на рік з урахуванням змін</t>
  </si>
  <si>
    <t>Державне управління</t>
  </si>
  <si>
    <t>Освіта</t>
  </si>
  <si>
    <t>Охорона здоров"я</t>
  </si>
  <si>
    <t>Соцзахист</t>
  </si>
  <si>
    <t>Територіальний центр</t>
  </si>
  <si>
    <t>Організація ветеранів</t>
  </si>
  <si>
    <t>Інші виплати по соцзахисту</t>
  </si>
  <si>
    <t>Культура</t>
  </si>
  <si>
    <t xml:space="preserve">Засоби масової інформації </t>
  </si>
  <si>
    <t>Фізкультура і спорт</t>
  </si>
  <si>
    <t xml:space="preserve">Надзвичайні ситуації </t>
  </si>
  <si>
    <t>Різні виплати</t>
  </si>
  <si>
    <t>Резервний фонд</t>
  </si>
  <si>
    <t>Всього видатків</t>
  </si>
  <si>
    <t>Дотація с/р</t>
  </si>
  <si>
    <t>РАЗОМ</t>
  </si>
  <si>
    <t>(грн.)</t>
  </si>
  <si>
    <t>вт.ч. за рахунок субвенцій зДБ</t>
  </si>
  <si>
    <t>Податок на прибуток</t>
  </si>
  <si>
    <t>Субвенції з ДБ</t>
  </si>
  <si>
    <t>Інші надходження</t>
  </si>
  <si>
    <t>Власні надходження
 бюджетних установ</t>
  </si>
  <si>
    <t>Кошти, що надходять до районного бюджету
 з селищних,  сільських бюджетів</t>
  </si>
  <si>
    <t>Разом</t>
  </si>
  <si>
    <t xml:space="preserve">                                    від 06 серпня 2009 року № </t>
  </si>
  <si>
    <t>Податок з доходів фізичних осіб</t>
  </si>
  <si>
    <t xml:space="preserve">                                    від___________ 2009 року № </t>
  </si>
  <si>
    <t>Дотація вирівнювання з ДБ</t>
  </si>
  <si>
    <t>Фактично
 виконано за рік</t>
  </si>
  <si>
    <t>Транспорт (субвенція з ДБ)</t>
  </si>
  <si>
    <t>Всього доходів без урахування трансфертів</t>
  </si>
  <si>
    <t>з них на програму по подоланню
 дитячої бездоглядності</t>
  </si>
  <si>
    <t>Допомога сім"ям з дітьми з ДБ</t>
  </si>
  <si>
    <t>в т.ч. пільги ветеранам з ДБ</t>
  </si>
  <si>
    <t>Додаткова дотація з 
державного бюджету місцевим бюджетам  на вирівнювання фінансової забезпеченності місцевих бюджетів</t>
  </si>
  <si>
    <t>інші субвенції</t>
  </si>
  <si>
    <t>профінансовано</t>
  </si>
  <si>
    <t>Утримання РЦССМ</t>
  </si>
  <si>
    <t>Проведення заходів в галузі сім"ї,дітей та молоді</t>
  </si>
  <si>
    <t>Виплата грошової допомоги
 по догляду за хворими, що нездатні до самообслуговування</t>
  </si>
  <si>
    <t>Інші субвенції</t>
  </si>
  <si>
    <t>Субвенція на проведення видатків місцевих бюджетів,
 що враховуються при визначенні обсягу міжбюджетних трансфертів</t>
  </si>
  <si>
    <t>по видатках за   2014 рік</t>
  </si>
  <si>
    <t>Затвер
джено
 на 2014 з урахуванням змін</t>
  </si>
  <si>
    <t>Затвер
джено
 на 2014 рік з урахуванням змін</t>
  </si>
  <si>
    <t>Субсидії та компенсації з ДБ</t>
  </si>
  <si>
    <t>Субвенція з державного бюджету місцевим бюджетам на будівництво, реконструкцію,ремонт та утримання вулиць і доріг комунальної власності у населених пунктах</t>
  </si>
  <si>
    <t>по доходах за  2014  рік</t>
  </si>
  <si>
    <t>інші надходження</t>
  </si>
  <si>
    <t>Надходження коштів від відшкодування втрат сільськогосподарського і лісогосподарського виробництва</t>
  </si>
  <si>
    <t>Субвенція з державного бюджету  місцевим бюджетам на будівництво,реконструкцію,ремонт та утримання вулиць і доріг комунальної власності у населених пунктах</t>
  </si>
  <si>
    <t>Додаток 1</t>
  </si>
  <si>
    <t xml:space="preserve">районної ради </t>
  </si>
  <si>
    <t>27 лютого 2015 року №387</t>
  </si>
  <si>
    <t>Додаток 2</t>
  </si>
  <si>
    <t xml:space="preserve">до рішення сесії районної ради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</si>
</sst>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\ &quot;грн.&quot;"/>
    <numFmt numFmtId="174" formatCode="0.0%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7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72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2" fontId="9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72" fontId="5" fillId="3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72" fontId="5" fillId="0" borderId="1" xfId="0" applyNumberFormat="1" applyFont="1" applyFill="1" applyBorder="1" applyAlignment="1">
      <alignment horizontal="center"/>
    </xf>
    <xf numFmtId="172" fontId="9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1" fillId="0" borderId="3" xfId="0" applyNumberFormat="1" applyFont="1" applyFill="1" applyBorder="1" applyAlignment="1">
      <alignment horizontal="right"/>
    </xf>
    <xf numFmtId="4" fontId="11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</font>
      <fill>
        <patternFill>
          <bgColor rgb="FFFF99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41"/>
  <sheetViews>
    <sheetView tabSelected="1" view="pageBreakPreview" zoomScale="65" zoomScaleNormal="75" zoomScaleSheetLayoutView="65" workbookViewId="0" topLeftCell="A1">
      <selection activeCell="N10" sqref="N10"/>
    </sheetView>
  </sheetViews>
  <sheetFormatPr defaultColWidth="9.00390625" defaultRowHeight="12.75"/>
  <cols>
    <col min="1" max="1" width="6.00390625" style="0" customWidth="1"/>
    <col min="2" max="2" width="7.375" style="0" customWidth="1"/>
    <col min="3" max="3" width="13.25390625" style="0" bestFit="1" customWidth="1"/>
    <col min="4" max="4" width="41.25390625" style="0" customWidth="1"/>
    <col min="5" max="5" width="19.875" style="0" customWidth="1"/>
    <col min="6" max="6" width="17.00390625" style="0" customWidth="1"/>
    <col min="7" max="7" width="0" style="0" hidden="1" customWidth="1"/>
    <col min="8" max="8" width="11.00390625" style="0" customWidth="1"/>
    <col min="9" max="9" width="13.25390625" style="0" hidden="1" customWidth="1"/>
    <col min="10" max="10" width="16.00390625" style="0" customWidth="1"/>
    <col min="11" max="11" width="16.375" style="0" customWidth="1"/>
    <col min="12" max="12" width="4.625" style="0" hidden="1" customWidth="1"/>
    <col min="13" max="13" width="10.00390625" style="0" bestFit="1" customWidth="1"/>
  </cols>
  <sheetData>
    <row r="2" spans="9:13" ht="12.75">
      <c r="I2" s="4"/>
      <c r="J2" s="4"/>
      <c r="K2" s="4" t="s">
        <v>61</v>
      </c>
      <c r="L2" s="4"/>
      <c r="M2" s="4"/>
    </row>
    <row r="3" spans="9:13" ht="12.75" hidden="1">
      <c r="I3" s="4"/>
      <c r="J3" s="4"/>
      <c r="K3" s="4" t="s">
        <v>0</v>
      </c>
      <c r="L3" s="4"/>
      <c r="M3" s="4"/>
    </row>
    <row r="4" spans="8:13" ht="12.75" hidden="1">
      <c r="H4" s="4"/>
      <c r="I4" s="4"/>
      <c r="J4" s="55" t="s">
        <v>1</v>
      </c>
      <c r="K4" s="55"/>
      <c r="L4" s="55"/>
      <c r="M4" s="55"/>
    </row>
    <row r="5" spans="8:13" ht="12.75" hidden="1">
      <c r="H5" s="55" t="s">
        <v>36</v>
      </c>
      <c r="I5" s="55"/>
      <c r="J5" s="55"/>
      <c r="K5" s="55"/>
      <c r="L5" s="55"/>
      <c r="M5" s="55"/>
    </row>
    <row r="6" spans="8:13" ht="12.75">
      <c r="H6" s="1"/>
      <c r="I6" s="1"/>
      <c r="J6" s="1"/>
      <c r="K6" s="1" t="s">
        <v>0</v>
      </c>
      <c r="L6" s="1"/>
      <c r="M6" s="1"/>
    </row>
    <row r="7" spans="8:13" ht="12.75">
      <c r="H7" s="1"/>
      <c r="I7" s="1"/>
      <c r="J7" s="1"/>
      <c r="K7" s="1" t="s">
        <v>62</v>
      </c>
      <c r="L7" s="1"/>
      <c r="M7" s="1"/>
    </row>
    <row r="8" spans="8:13" ht="12.75">
      <c r="H8" s="1"/>
      <c r="I8" s="1"/>
      <c r="J8" s="1"/>
      <c r="K8" s="1" t="s">
        <v>63</v>
      </c>
      <c r="L8" s="1"/>
      <c r="M8" s="1"/>
    </row>
    <row r="10" spans="4:13" ht="20.25">
      <c r="D10" s="56" t="s">
        <v>2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4:13" ht="20.25">
      <c r="D11" s="56" t="s">
        <v>57</v>
      </c>
      <c r="E11" s="56"/>
      <c r="F11" s="56"/>
      <c r="G11" s="56"/>
      <c r="H11" s="56"/>
      <c r="I11" s="56"/>
      <c r="J11" s="56"/>
      <c r="K11" s="56"/>
      <c r="L11" s="56"/>
      <c r="M11" s="56"/>
    </row>
    <row r="12" spans="5:10" ht="15.75">
      <c r="E12" s="5"/>
      <c r="F12" s="5"/>
      <c r="G12" s="5"/>
      <c r="H12" s="5"/>
      <c r="I12" s="5"/>
      <c r="J12" s="5"/>
    </row>
    <row r="13" spans="5:10" ht="15.75">
      <c r="E13" s="5"/>
      <c r="F13" s="5"/>
      <c r="G13" s="5"/>
      <c r="H13" s="5"/>
      <c r="I13" s="5"/>
      <c r="J13" s="5"/>
    </row>
    <row r="14" spans="5:9" ht="15.75">
      <c r="E14" s="49"/>
      <c r="F14" s="49"/>
      <c r="G14" s="49"/>
      <c r="H14" s="49"/>
      <c r="I14" s="49"/>
    </row>
    <row r="15" spans="5:9" ht="12.75">
      <c r="E15" s="1"/>
      <c r="F15" s="1"/>
      <c r="G15" s="1"/>
      <c r="H15" s="1"/>
      <c r="I15" s="1"/>
    </row>
    <row r="16" spans="5:13" ht="12.75">
      <c r="E16" s="1"/>
      <c r="F16" s="1"/>
      <c r="G16" s="1"/>
      <c r="H16" s="1"/>
      <c r="I16" s="1"/>
      <c r="M16" s="1" t="s">
        <v>26</v>
      </c>
    </row>
    <row r="17" spans="3:13" ht="12.75">
      <c r="C17" s="6"/>
      <c r="D17" s="50"/>
      <c r="E17" s="52"/>
      <c r="F17" s="52"/>
      <c r="G17" s="52"/>
      <c r="H17" s="53"/>
      <c r="I17" s="54" t="s">
        <v>4</v>
      </c>
      <c r="J17" s="52"/>
      <c r="K17" s="52"/>
      <c r="L17" s="52"/>
      <c r="M17" s="53"/>
    </row>
    <row r="18" spans="3:13" ht="83.25" customHeight="1">
      <c r="C18" s="7"/>
      <c r="D18" s="51"/>
      <c r="E18" s="2" t="s">
        <v>9</v>
      </c>
      <c r="F18" s="2" t="s">
        <v>38</v>
      </c>
      <c r="G18" s="2" t="s">
        <v>6</v>
      </c>
      <c r="H18" s="2" t="s">
        <v>7</v>
      </c>
      <c r="I18" s="2" t="s">
        <v>8</v>
      </c>
      <c r="J18" s="2" t="s">
        <v>9</v>
      </c>
      <c r="K18" s="2" t="s">
        <v>38</v>
      </c>
      <c r="L18" s="2" t="s">
        <v>6</v>
      </c>
      <c r="M18" s="2" t="s">
        <v>7</v>
      </c>
    </row>
    <row r="19" spans="3:13" ht="45" customHeight="1">
      <c r="C19" s="19">
        <v>11010000</v>
      </c>
      <c r="D19" s="16" t="s">
        <v>35</v>
      </c>
      <c r="E19" s="31">
        <v>9443800</v>
      </c>
      <c r="F19" s="27">
        <v>10614473.22</v>
      </c>
      <c r="G19" s="28"/>
      <c r="H19" s="28">
        <f>F19/E19*100</f>
        <v>112.39620936487431</v>
      </c>
      <c r="I19" s="28"/>
      <c r="J19" s="32"/>
      <c r="K19" s="32"/>
      <c r="L19" s="31"/>
      <c r="M19" s="31"/>
    </row>
    <row r="20" spans="3:13" ht="27" customHeight="1">
      <c r="C20" s="19">
        <v>11020200</v>
      </c>
      <c r="D20" s="18" t="s">
        <v>28</v>
      </c>
      <c r="E20" s="32">
        <v>16400</v>
      </c>
      <c r="F20" s="27">
        <v>16464</v>
      </c>
      <c r="G20" s="28"/>
      <c r="H20" s="28">
        <f aca="true" t="shared" si="0" ref="H20:H35">F20/E20*100</f>
        <v>100.39024390243902</v>
      </c>
      <c r="I20" s="28"/>
      <c r="J20" s="32"/>
      <c r="K20" s="32"/>
      <c r="L20" s="31"/>
      <c r="M20" s="31"/>
    </row>
    <row r="21" spans="3:13" ht="26.25" customHeight="1">
      <c r="C21" s="19">
        <v>21080500</v>
      </c>
      <c r="D21" s="18" t="s">
        <v>58</v>
      </c>
      <c r="E21" s="32">
        <v>0</v>
      </c>
      <c r="F21" s="27">
        <v>56723.8</v>
      </c>
      <c r="G21" s="28"/>
      <c r="H21" s="28">
        <v>0</v>
      </c>
      <c r="I21" s="29"/>
      <c r="J21" s="35"/>
      <c r="K21" s="35"/>
      <c r="L21" s="44"/>
      <c r="M21" s="31"/>
    </row>
    <row r="22" spans="6:13" ht="68.25" customHeight="1" hidden="1">
      <c r="F22" s="19"/>
      <c r="G22" s="43"/>
      <c r="H22" s="32"/>
      <c r="I22" s="32"/>
      <c r="J22" s="28"/>
      <c r="K22" s="28"/>
      <c r="L22" s="31"/>
      <c r="M22" s="31"/>
    </row>
    <row r="23" spans="3:13" ht="33.75" customHeight="1">
      <c r="C23" s="19">
        <v>24060300</v>
      </c>
      <c r="D23" s="19" t="s">
        <v>30</v>
      </c>
      <c r="E23" s="30">
        <v>0</v>
      </c>
      <c r="F23" s="30">
        <v>9018.68</v>
      </c>
      <c r="G23" s="29"/>
      <c r="H23" s="28"/>
      <c r="I23" s="29"/>
      <c r="J23" s="35"/>
      <c r="K23" s="35"/>
      <c r="L23" s="44"/>
      <c r="M23" s="31"/>
    </row>
    <row r="24" spans="3:13" ht="30.75">
      <c r="C24" s="19">
        <v>25000000</v>
      </c>
      <c r="D24" s="21" t="s">
        <v>31</v>
      </c>
      <c r="E24" s="33"/>
      <c r="F24" s="33"/>
      <c r="G24" s="29"/>
      <c r="H24" s="28"/>
      <c r="I24" s="34"/>
      <c r="J24" s="35">
        <v>1668199</v>
      </c>
      <c r="K24" s="35">
        <v>1640504.12</v>
      </c>
      <c r="L24" s="44"/>
      <c r="M24" s="31">
        <f>K24/J24*100</f>
        <v>98.33983355702767</v>
      </c>
    </row>
    <row r="25" spans="3:13" ht="60.75">
      <c r="C25" s="19">
        <v>2110000</v>
      </c>
      <c r="D25" s="21" t="s">
        <v>59</v>
      </c>
      <c r="E25" s="33"/>
      <c r="F25" s="33"/>
      <c r="G25" s="29"/>
      <c r="H25" s="28"/>
      <c r="I25" s="34"/>
      <c r="J25" s="35">
        <v>0</v>
      </c>
      <c r="K25" s="35">
        <v>31.19</v>
      </c>
      <c r="L25" s="44"/>
      <c r="M25" s="31"/>
    </row>
    <row r="26" spans="3:13" ht="54" customHeight="1">
      <c r="C26" s="19"/>
      <c r="D26" s="16" t="s">
        <v>40</v>
      </c>
      <c r="E26" s="40">
        <f>SUM(E19:E24)</f>
        <v>9460200</v>
      </c>
      <c r="F26" s="40">
        <f>SUM(F19:F24)</f>
        <v>10696679.700000001</v>
      </c>
      <c r="G26" s="28"/>
      <c r="H26" s="28">
        <f t="shared" si="0"/>
        <v>113.07033360816898</v>
      </c>
      <c r="I26" s="41"/>
      <c r="J26" s="32">
        <f>SUM(J19:J24)</f>
        <v>1668199</v>
      </c>
      <c r="K26" s="32">
        <f>SUM(K19:K25)</f>
        <v>1640535.31</v>
      </c>
      <c r="L26" s="31"/>
      <c r="M26" s="31">
        <f>K26/J26*100</f>
        <v>98.34170323804294</v>
      </c>
    </row>
    <row r="27" spans="3:13" ht="66.75" customHeight="1">
      <c r="C27" s="19">
        <v>41010600</v>
      </c>
      <c r="D27" s="21" t="s">
        <v>32</v>
      </c>
      <c r="E27" s="33">
        <v>1062200</v>
      </c>
      <c r="F27" s="33">
        <v>1062200</v>
      </c>
      <c r="G27" s="29"/>
      <c r="H27" s="28">
        <f t="shared" si="0"/>
        <v>100</v>
      </c>
      <c r="I27" s="29"/>
      <c r="J27" s="35"/>
      <c r="K27" s="35"/>
      <c r="L27" s="44"/>
      <c r="M27" s="31"/>
    </row>
    <row r="28" spans="3:13" ht="25.5" customHeight="1">
      <c r="C28" s="19">
        <v>41020100</v>
      </c>
      <c r="D28" s="19" t="s">
        <v>37</v>
      </c>
      <c r="E28" s="35">
        <v>25767000</v>
      </c>
      <c r="F28" s="35">
        <v>25767000</v>
      </c>
      <c r="G28" s="29"/>
      <c r="H28" s="28">
        <f t="shared" si="0"/>
        <v>100</v>
      </c>
      <c r="I28" s="29"/>
      <c r="J28" s="35"/>
      <c r="K28" s="35"/>
      <c r="L28" s="44"/>
      <c r="M28" s="31"/>
    </row>
    <row r="29" spans="3:13" ht="82.5" customHeight="1">
      <c r="C29" s="19">
        <v>41020600</v>
      </c>
      <c r="D29" s="21" t="s">
        <v>44</v>
      </c>
      <c r="E29" s="35">
        <v>765700</v>
      </c>
      <c r="F29" s="35">
        <v>765700</v>
      </c>
      <c r="G29" s="29"/>
      <c r="H29" s="28">
        <f t="shared" si="0"/>
        <v>100</v>
      </c>
      <c r="I29" s="29"/>
      <c r="J29" s="35"/>
      <c r="K29" s="35"/>
      <c r="L29" s="44"/>
      <c r="M29" s="31"/>
    </row>
    <row r="30" spans="3:13" ht="26.25" customHeight="1" hidden="1">
      <c r="C30" s="19"/>
      <c r="D30" s="21"/>
      <c r="E30" s="35"/>
      <c r="F30" s="35"/>
      <c r="G30" s="29"/>
      <c r="H30" s="28"/>
      <c r="I30" s="29"/>
      <c r="J30" s="35"/>
      <c r="K30" s="35"/>
      <c r="L30" s="44"/>
      <c r="M30" s="31"/>
    </row>
    <row r="31" spans="3:13" ht="24.75" customHeight="1">
      <c r="C31" s="19"/>
      <c r="D31" s="19" t="s">
        <v>29</v>
      </c>
      <c r="E31" s="35">
        <v>22380292</v>
      </c>
      <c r="F31" s="35">
        <v>21928136.88</v>
      </c>
      <c r="G31" s="29"/>
      <c r="H31" s="28">
        <f t="shared" si="0"/>
        <v>97.97967283000597</v>
      </c>
      <c r="I31" s="29"/>
      <c r="J31" s="44"/>
      <c r="K31" s="35"/>
      <c r="L31" s="44"/>
      <c r="M31" s="31"/>
    </row>
    <row r="32" spans="3:13" ht="62.25" customHeight="1">
      <c r="C32" s="19">
        <v>41035200</v>
      </c>
      <c r="D32" s="21" t="s">
        <v>51</v>
      </c>
      <c r="E32" s="35">
        <v>162800</v>
      </c>
      <c r="F32" s="35">
        <v>162751.54</v>
      </c>
      <c r="G32" s="29"/>
      <c r="H32" s="28">
        <f t="shared" si="0"/>
        <v>99.97023341523342</v>
      </c>
      <c r="I32" s="29"/>
      <c r="J32" s="44"/>
      <c r="K32" s="35"/>
      <c r="L32" s="44"/>
      <c r="M32" s="31"/>
    </row>
    <row r="33" spans="3:13" ht="105.75" customHeight="1">
      <c r="C33" s="19">
        <v>41034400</v>
      </c>
      <c r="D33" s="21" t="s">
        <v>60</v>
      </c>
      <c r="E33" s="33"/>
      <c r="F33" s="36"/>
      <c r="G33" s="29"/>
      <c r="H33" s="28" t="e">
        <f t="shared" si="0"/>
        <v>#DIV/0!</v>
      </c>
      <c r="I33" s="29"/>
      <c r="J33" s="35">
        <v>455400</v>
      </c>
      <c r="K33" s="35">
        <v>455251</v>
      </c>
      <c r="L33" s="44"/>
      <c r="M33" s="45">
        <f>K33/J33*100</f>
        <v>99.96728151075978</v>
      </c>
    </row>
    <row r="34" spans="3:13" ht="27.75" customHeight="1">
      <c r="C34" s="19">
        <v>41035000</v>
      </c>
      <c r="D34" s="21" t="s">
        <v>45</v>
      </c>
      <c r="E34" s="33">
        <v>1932912.5</v>
      </c>
      <c r="F34" s="33">
        <v>1930099.6</v>
      </c>
      <c r="G34" s="29"/>
      <c r="H34" s="28">
        <f t="shared" si="0"/>
        <v>99.85447349530826</v>
      </c>
      <c r="I34" s="29"/>
      <c r="J34" s="35">
        <v>585941</v>
      </c>
      <c r="K34" s="35">
        <v>51172.4</v>
      </c>
      <c r="L34" s="44"/>
      <c r="M34" s="45">
        <f>K34/J34*100</f>
        <v>8.733370765998623</v>
      </c>
    </row>
    <row r="35" spans="3:13" ht="45.75" customHeight="1">
      <c r="C35" s="25"/>
      <c r="D35" s="37" t="s">
        <v>33</v>
      </c>
      <c r="E35" s="26">
        <f>E26+E27+E28+E29+E31+E33+E34+E30+E32</f>
        <v>61531104.5</v>
      </c>
      <c r="F35" s="26">
        <f>F26+F27+F28+F29+F31+F33+F34+F30+F32</f>
        <v>62312567.72</v>
      </c>
      <c r="G35" s="26">
        <f>G26+G27+G28+G29+G31+G33+G34+G30</f>
        <v>0</v>
      </c>
      <c r="H35" s="28">
        <f t="shared" si="0"/>
        <v>101.27002956691602</v>
      </c>
      <c r="I35" s="26">
        <f>I26+I27+I28+I29+I31+I33+I34+I30</f>
        <v>0</v>
      </c>
      <c r="J35" s="26">
        <f>J26+J27+J28+J29+J31+J33+J34+J30</f>
        <v>2709540</v>
      </c>
      <c r="K35" s="26">
        <f>K26+K27+K28+K29+K31+K33+K34+K30</f>
        <v>2146958.71</v>
      </c>
      <c r="L35" s="26">
        <f>L26+L27+L28+L29+L31+L33+L34+L30</f>
        <v>0</v>
      </c>
      <c r="M35" s="45">
        <f>K35/J35*100</f>
        <v>79.23701846069812</v>
      </c>
    </row>
    <row r="36" spans="3:13" ht="12.75">
      <c r="C36" s="8"/>
      <c r="D36" s="11"/>
      <c r="E36" s="10"/>
      <c r="F36" s="10"/>
      <c r="G36" s="9"/>
      <c r="H36" s="9"/>
      <c r="I36" s="9"/>
      <c r="J36" s="46"/>
      <c r="K36" s="10"/>
      <c r="L36" s="9"/>
      <c r="M36" s="9"/>
    </row>
    <row r="37" spans="3:13" ht="12.75">
      <c r="C37" s="8"/>
      <c r="D37" s="11"/>
      <c r="E37" s="10"/>
      <c r="F37" s="47"/>
      <c r="G37" s="9"/>
      <c r="H37" s="9"/>
      <c r="I37" s="9"/>
      <c r="J37" s="10"/>
      <c r="K37" s="48"/>
      <c r="L37" s="9"/>
      <c r="M37" s="9"/>
    </row>
    <row r="38" spans="3:13" ht="12.75">
      <c r="C38" s="8"/>
      <c r="D38" s="11"/>
      <c r="E38" s="10"/>
      <c r="F38" s="10"/>
      <c r="G38" s="9"/>
      <c r="H38" s="9"/>
      <c r="I38" s="9"/>
      <c r="J38" s="10"/>
      <c r="K38" s="10"/>
      <c r="L38" s="9"/>
      <c r="M38" s="9"/>
    </row>
    <row r="39" spans="3:13" ht="12.75">
      <c r="C39" s="8"/>
      <c r="D39" s="12"/>
      <c r="E39" s="10"/>
      <c r="F39" s="10"/>
      <c r="G39" s="9"/>
      <c r="H39" s="9"/>
      <c r="I39" s="9"/>
      <c r="J39" s="10"/>
      <c r="K39" s="10"/>
      <c r="L39" s="9"/>
      <c r="M39" s="9"/>
    </row>
    <row r="40" spans="3:13" ht="12.75">
      <c r="C40" s="8"/>
      <c r="D40" s="8"/>
      <c r="E40" s="14"/>
      <c r="F40" s="14"/>
      <c r="G40" s="15"/>
      <c r="H40" s="15"/>
      <c r="I40" s="13"/>
      <c r="J40" s="14"/>
      <c r="K40" s="14"/>
      <c r="L40" s="15"/>
      <c r="M40" s="15"/>
    </row>
    <row r="41" spans="3:13" ht="12.75">
      <c r="C41" s="8"/>
      <c r="D41" s="12"/>
      <c r="E41" s="10"/>
      <c r="F41" s="10"/>
      <c r="G41" s="9"/>
      <c r="H41" s="9"/>
      <c r="I41" s="9"/>
      <c r="J41" s="10"/>
      <c r="K41" s="10"/>
      <c r="L41" s="9"/>
      <c r="M41" s="9"/>
    </row>
  </sheetData>
  <mergeCells count="8">
    <mergeCell ref="J4:M4"/>
    <mergeCell ref="H5:M5"/>
    <mergeCell ref="D10:M10"/>
    <mergeCell ref="D11:M11"/>
    <mergeCell ref="E14:I14"/>
    <mergeCell ref="D17:D18"/>
    <mergeCell ref="E17:H17"/>
    <mergeCell ref="I17:M17"/>
  </mergeCells>
  <conditionalFormatting sqref="K37">
    <cfRule type="expression" priority="1" dxfId="0" stopIfTrue="1">
      <formula>($C37=999)</formula>
    </cfRule>
    <cfRule type="expression" priority="2" dxfId="1" stopIfTrue="1">
      <formula>MOD(ROW(),2)=1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="75" zoomScaleNormal="75" workbookViewId="0" topLeftCell="B19">
      <selection activeCell="N11" sqref="N11"/>
    </sheetView>
  </sheetViews>
  <sheetFormatPr defaultColWidth="9.00390625" defaultRowHeight="12.75"/>
  <cols>
    <col min="1" max="1" width="16.125" style="0" customWidth="1"/>
    <col min="2" max="2" width="39.00390625" style="0" customWidth="1"/>
    <col min="3" max="3" width="9.75390625" style="0" hidden="1" customWidth="1"/>
    <col min="4" max="4" width="16.25390625" style="0" customWidth="1"/>
    <col min="5" max="5" width="15.75390625" style="0" customWidth="1"/>
    <col min="6" max="6" width="0.12890625" style="0" hidden="1" customWidth="1"/>
    <col min="7" max="7" width="10.25390625" style="0" customWidth="1"/>
    <col min="8" max="8" width="0" style="0" hidden="1" customWidth="1"/>
    <col min="9" max="9" width="15.125" style="0" customWidth="1"/>
    <col min="10" max="10" width="15.00390625" style="0" customWidth="1"/>
    <col min="11" max="11" width="0" style="0" hidden="1" customWidth="1"/>
    <col min="12" max="12" width="10.375" style="0" customWidth="1"/>
  </cols>
  <sheetData>
    <row r="2" spans="8:12" ht="12.75">
      <c r="H2" s="4"/>
      <c r="I2" s="4"/>
      <c r="J2" s="4" t="s">
        <v>64</v>
      </c>
      <c r="K2" s="4"/>
      <c r="L2" s="4"/>
    </row>
    <row r="3" spans="8:12" ht="12.75" hidden="1">
      <c r="H3" s="4"/>
      <c r="I3" s="4"/>
      <c r="J3" s="4" t="s">
        <v>0</v>
      </c>
      <c r="K3" s="4"/>
      <c r="L3" s="4"/>
    </row>
    <row r="4" spans="7:12" ht="12.75" hidden="1">
      <c r="G4" s="4"/>
      <c r="H4" s="4"/>
      <c r="I4" s="55" t="s">
        <v>1</v>
      </c>
      <c r="J4" s="55"/>
      <c r="K4" s="55"/>
      <c r="L4" s="55"/>
    </row>
    <row r="5" spans="7:12" ht="12.75" hidden="1">
      <c r="G5" s="55" t="s">
        <v>34</v>
      </c>
      <c r="H5" s="55"/>
      <c r="I5" s="55"/>
      <c r="J5" s="55"/>
      <c r="K5" s="55"/>
      <c r="L5" s="55"/>
    </row>
    <row r="6" spans="7:12" ht="12.75" hidden="1">
      <c r="G6" s="1"/>
      <c r="H6" s="1"/>
      <c r="I6" s="1"/>
      <c r="J6" s="1"/>
      <c r="K6" s="1"/>
      <c r="L6" s="1"/>
    </row>
    <row r="7" spans="7:12" ht="12.75">
      <c r="G7" s="1"/>
      <c r="H7" s="1"/>
      <c r="I7" s="1"/>
      <c r="J7" s="1" t="s">
        <v>65</v>
      </c>
      <c r="K7" s="1"/>
      <c r="L7" s="1"/>
    </row>
    <row r="8" spans="7:12" ht="12.75">
      <c r="G8" s="1"/>
      <c r="H8" s="1"/>
      <c r="I8" s="1"/>
      <c r="J8" s="1" t="s">
        <v>63</v>
      </c>
      <c r="K8" s="1"/>
      <c r="L8" s="1"/>
    </row>
    <row r="10" spans="2:12" ht="20.25">
      <c r="B10" s="56" t="s">
        <v>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20.25">
      <c r="B11" s="56" t="s">
        <v>52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3:9" ht="15.75">
      <c r="C12" s="5"/>
      <c r="D12" s="5"/>
      <c r="E12" s="5"/>
      <c r="F12" s="5"/>
      <c r="G12" s="5"/>
      <c r="H12" s="5"/>
      <c r="I12" s="5"/>
    </row>
    <row r="13" spans="3:9" ht="15.75">
      <c r="C13" s="5"/>
      <c r="D13" s="5"/>
      <c r="E13" s="5"/>
      <c r="F13" s="5"/>
      <c r="G13" s="5"/>
      <c r="H13" s="5"/>
      <c r="I13" s="5"/>
    </row>
    <row r="14" spans="3:8" ht="15.75">
      <c r="C14" s="49"/>
      <c r="D14" s="49"/>
      <c r="E14" s="49"/>
      <c r="F14" s="49"/>
      <c r="G14" s="49"/>
      <c r="H14" s="49"/>
    </row>
    <row r="15" spans="3:8" ht="12.75">
      <c r="C15" s="1"/>
      <c r="D15" s="1"/>
      <c r="E15" s="1"/>
      <c r="F15" s="1"/>
      <c r="G15" s="1"/>
      <c r="H15" s="1"/>
    </row>
    <row r="16" spans="3:12" ht="12.75">
      <c r="C16" s="1"/>
      <c r="D16" s="1"/>
      <c r="E16" s="1"/>
      <c r="F16" s="1"/>
      <c r="G16" s="1"/>
      <c r="H16" s="1"/>
      <c r="L16" s="1" t="s">
        <v>26</v>
      </c>
    </row>
    <row r="17" spans="2:12" ht="12.75">
      <c r="B17" s="50"/>
      <c r="C17" s="54" t="s">
        <v>3</v>
      </c>
      <c r="D17" s="52"/>
      <c r="E17" s="52"/>
      <c r="F17" s="52"/>
      <c r="G17" s="53"/>
      <c r="H17" s="54" t="s">
        <v>4</v>
      </c>
      <c r="I17" s="52"/>
      <c r="J17" s="52"/>
      <c r="K17" s="52"/>
      <c r="L17" s="53"/>
    </row>
    <row r="18" spans="2:12" ht="75.75" customHeight="1">
      <c r="B18" s="51"/>
      <c r="C18" s="2" t="s">
        <v>5</v>
      </c>
      <c r="D18" s="2" t="s">
        <v>53</v>
      </c>
      <c r="E18" s="2" t="s">
        <v>46</v>
      </c>
      <c r="F18" s="2" t="s">
        <v>6</v>
      </c>
      <c r="G18" s="2" t="s">
        <v>7</v>
      </c>
      <c r="H18" s="2" t="s">
        <v>8</v>
      </c>
      <c r="I18" s="2" t="s">
        <v>54</v>
      </c>
      <c r="J18" s="2" t="s">
        <v>46</v>
      </c>
      <c r="K18" s="2" t="s">
        <v>6</v>
      </c>
      <c r="L18" s="2" t="s">
        <v>7</v>
      </c>
    </row>
    <row r="19" spans="2:12" ht="26.25" customHeight="1">
      <c r="B19" s="18" t="s">
        <v>10</v>
      </c>
      <c r="C19" s="17">
        <v>148.8</v>
      </c>
      <c r="D19" s="27">
        <v>706696</v>
      </c>
      <c r="E19" s="27">
        <v>701281.07</v>
      </c>
      <c r="F19" s="28">
        <f aca="true" t="shared" si="0" ref="F19:F45">E19/C19*100</f>
        <v>471291.04166666657</v>
      </c>
      <c r="G19" s="28">
        <f>E19/D19*100</f>
        <v>99.23376812660607</v>
      </c>
      <c r="H19" s="28"/>
      <c r="I19" s="40">
        <v>103559.95</v>
      </c>
      <c r="J19" s="40">
        <v>51781.8</v>
      </c>
      <c r="K19" s="28" t="e">
        <f aca="true" t="shared" si="1" ref="K19:K46">J19/H19*100</f>
        <v>#DIV/0!</v>
      </c>
      <c r="L19" s="28">
        <f>J19/I19*100</f>
        <v>50.00176226427302</v>
      </c>
    </row>
    <row r="20" spans="2:12" ht="20.25" customHeight="1" hidden="1">
      <c r="B20" s="19"/>
      <c r="C20" s="17"/>
      <c r="D20" s="30"/>
      <c r="E20" s="30"/>
      <c r="F20" s="29"/>
      <c r="G20" s="29"/>
      <c r="H20" s="29"/>
      <c r="I20" s="33"/>
      <c r="J20" s="33"/>
      <c r="K20" s="29"/>
      <c r="L20" s="29">
        <v>0</v>
      </c>
    </row>
    <row r="21" spans="2:12" ht="27" customHeight="1">
      <c r="B21" s="18" t="s">
        <v>11</v>
      </c>
      <c r="C21" s="17"/>
      <c r="D21" s="27">
        <v>24793588.5</v>
      </c>
      <c r="E21" s="27">
        <v>24504149.42</v>
      </c>
      <c r="F21" s="28" t="e">
        <f t="shared" si="0"/>
        <v>#DIV/0!</v>
      </c>
      <c r="G21" s="28">
        <f aca="true" t="shared" si="2" ref="G21:G46">E21/D21*100</f>
        <v>98.83260513095958</v>
      </c>
      <c r="H21" s="28"/>
      <c r="I21" s="40">
        <v>2013106.74</v>
      </c>
      <c r="J21" s="40">
        <v>1456202.18</v>
      </c>
      <c r="K21" s="28" t="e">
        <f t="shared" si="1"/>
        <v>#DIV/0!</v>
      </c>
      <c r="L21" s="28">
        <f>J21/I21*100</f>
        <v>72.33606400821051</v>
      </c>
    </row>
    <row r="22" spans="2:12" ht="20.25" customHeight="1">
      <c r="B22" s="19" t="s">
        <v>27</v>
      </c>
      <c r="C22" s="17"/>
      <c r="D22" s="30">
        <v>717700</v>
      </c>
      <c r="E22" s="30">
        <v>605650.38</v>
      </c>
      <c r="F22" s="29"/>
      <c r="G22" s="29">
        <f t="shared" si="2"/>
        <v>84.38768008917376</v>
      </c>
      <c r="H22" s="29"/>
      <c r="I22" s="33"/>
      <c r="J22" s="33"/>
      <c r="K22" s="29"/>
      <c r="L22" s="29">
        <v>0</v>
      </c>
    </row>
    <row r="23" spans="2:12" ht="30" customHeight="1">
      <c r="B23" s="18" t="s">
        <v>12</v>
      </c>
      <c r="C23" s="17"/>
      <c r="D23" s="27">
        <v>10240791</v>
      </c>
      <c r="E23" s="27">
        <v>10195211.02</v>
      </c>
      <c r="F23" s="28" t="e">
        <f t="shared" si="0"/>
        <v>#DIV/0!</v>
      </c>
      <c r="G23" s="28">
        <f t="shared" si="2"/>
        <v>99.5549173887056</v>
      </c>
      <c r="H23" s="28"/>
      <c r="I23" s="40">
        <v>223127.01</v>
      </c>
      <c r="J23" s="40">
        <v>211965.58</v>
      </c>
      <c r="K23" s="28" t="e">
        <f t="shared" si="1"/>
        <v>#DIV/0!</v>
      </c>
      <c r="L23" s="28">
        <f>J23/I23*100</f>
        <v>94.99772349389704</v>
      </c>
    </row>
    <row r="24" spans="2:12" ht="29.25" customHeight="1">
      <c r="B24" s="22" t="s">
        <v>13</v>
      </c>
      <c r="C24" s="17">
        <f>SUM(C25:C33)</f>
        <v>0</v>
      </c>
      <c r="D24" s="27">
        <f>SUM(D25:D34)</f>
        <v>23905896</v>
      </c>
      <c r="E24" s="27">
        <f>SUM(E25:E34)</f>
        <v>23554976.649999995</v>
      </c>
      <c r="F24" s="28" t="e">
        <f t="shared" si="0"/>
        <v>#DIV/0!</v>
      </c>
      <c r="G24" s="28">
        <f t="shared" si="2"/>
        <v>98.53208032863522</v>
      </c>
      <c r="H24" s="28">
        <f>SUM(H25:H33)</f>
        <v>0</v>
      </c>
      <c r="I24" s="40">
        <f>SUM(I25:I34)</f>
        <v>119698.76</v>
      </c>
      <c r="J24" s="40">
        <f>SUM(J25:J34)</f>
        <v>74456.83</v>
      </c>
      <c r="K24" s="28" t="e">
        <f t="shared" si="1"/>
        <v>#DIV/0!</v>
      </c>
      <c r="L24" s="28">
        <f>J24/I24*100</f>
        <v>62.20350987762948</v>
      </c>
    </row>
    <row r="25" spans="2:12" ht="20.25" customHeight="1">
      <c r="B25" s="19" t="s">
        <v>43</v>
      </c>
      <c r="C25" s="20"/>
      <c r="D25" s="30">
        <f>2085262-26895</f>
        <v>2058367</v>
      </c>
      <c r="E25" s="30">
        <f>1775042.17-26895</f>
        <v>1748147.17</v>
      </c>
      <c r="F25" s="29" t="e">
        <f t="shared" si="0"/>
        <v>#DIV/0!</v>
      </c>
      <c r="G25" s="29">
        <f t="shared" si="2"/>
        <v>84.92883776313943</v>
      </c>
      <c r="H25" s="29"/>
      <c r="I25" s="33"/>
      <c r="J25" s="33"/>
      <c r="K25" s="29" t="e">
        <f t="shared" si="1"/>
        <v>#DIV/0!</v>
      </c>
      <c r="L25" s="29" t="e">
        <f>J25/I25*100</f>
        <v>#DIV/0!</v>
      </c>
    </row>
    <row r="26" spans="2:12" ht="27" customHeight="1">
      <c r="B26" s="19" t="s">
        <v>42</v>
      </c>
      <c r="C26" s="20"/>
      <c r="D26" s="33">
        <v>18856700</v>
      </c>
      <c r="E26" s="33">
        <v>18832149.06</v>
      </c>
      <c r="F26" s="29" t="e">
        <f t="shared" si="0"/>
        <v>#DIV/0!</v>
      </c>
      <c r="G26" s="29">
        <f t="shared" si="2"/>
        <v>99.86980256354504</v>
      </c>
      <c r="H26" s="29"/>
      <c r="I26" s="33"/>
      <c r="J26" s="33"/>
      <c r="K26" s="29" t="e">
        <f t="shared" si="1"/>
        <v>#DIV/0!</v>
      </c>
      <c r="L26" s="29">
        <v>0</v>
      </c>
    </row>
    <row r="27" spans="2:12" ht="27" customHeight="1">
      <c r="B27" s="19" t="s">
        <v>55</v>
      </c>
      <c r="C27" s="20"/>
      <c r="D27" s="33">
        <v>688955</v>
      </c>
      <c r="E27" s="33">
        <v>684089.9</v>
      </c>
      <c r="F27" s="29" t="e">
        <f t="shared" si="0"/>
        <v>#DIV/0!</v>
      </c>
      <c r="G27" s="29">
        <f t="shared" si="2"/>
        <v>99.2938435746892</v>
      </c>
      <c r="H27" s="29"/>
      <c r="I27" s="33"/>
      <c r="J27" s="33"/>
      <c r="K27" s="29" t="e">
        <f t="shared" si="1"/>
        <v>#DIV/0!</v>
      </c>
      <c r="L27" s="29">
        <v>0</v>
      </c>
    </row>
    <row r="28" spans="2:12" ht="34.5" customHeight="1">
      <c r="B28" s="21" t="s">
        <v>48</v>
      </c>
      <c r="C28" s="20"/>
      <c r="D28" s="33">
        <f>10000+26895</f>
        <v>36895</v>
      </c>
      <c r="E28" s="33">
        <f>8493.5+26895</f>
        <v>35388.5</v>
      </c>
      <c r="F28" s="29" t="e">
        <f t="shared" si="0"/>
        <v>#DIV/0!</v>
      </c>
      <c r="G28" s="29">
        <f t="shared" si="2"/>
        <v>95.91679089307495</v>
      </c>
      <c r="H28" s="29"/>
      <c r="I28" s="33"/>
      <c r="J28" s="33"/>
      <c r="K28" s="29" t="e">
        <f t="shared" si="1"/>
        <v>#DIV/0!</v>
      </c>
      <c r="L28" s="29">
        <v>0</v>
      </c>
    </row>
    <row r="29" spans="2:12" ht="34.5" customHeight="1">
      <c r="B29" s="21" t="s">
        <v>47</v>
      </c>
      <c r="C29" s="20"/>
      <c r="D29" s="33">
        <v>220963</v>
      </c>
      <c r="E29" s="33">
        <v>219106.6</v>
      </c>
      <c r="F29" s="29" t="e">
        <f t="shared" si="0"/>
        <v>#DIV/0!</v>
      </c>
      <c r="G29" s="29">
        <f t="shared" si="2"/>
        <v>99.15985934296693</v>
      </c>
      <c r="H29" s="29"/>
      <c r="I29" s="33"/>
      <c r="J29" s="33"/>
      <c r="K29" s="29"/>
      <c r="L29" s="29"/>
    </row>
    <row r="30" spans="2:12" ht="26.25" customHeight="1">
      <c r="B30" s="19" t="s">
        <v>14</v>
      </c>
      <c r="C30" s="20"/>
      <c r="D30" s="33">
        <v>1933286</v>
      </c>
      <c r="E30" s="33">
        <v>1928056.39</v>
      </c>
      <c r="F30" s="29" t="e">
        <f t="shared" si="0"/>
        <v>#DIV/0!</v>
      </c>
      <c r="G30" s="29">
        <f t="shared" si="2"/>
        <v>99.7294963083579</v>
      </c>
      <c r="H30" s="29"/>
      <c r="I30" s="33">
        <v>119698.76</v>
      </c>
      <c r="J30" s="33">
        <v>74456.83</v>
      </c>
      <c r="K30" s="29" t="e">
        <f t="shared" si="1"/>
        <v>#DIV/0!</v>
      </c>
      <c r="L30" s="29">
        <f>J30/I30*100</f>
        <v>62.20350987762948</v>
      </c>
    </row>
    <row r="31" spans="2:12" ht="25.5" customHeight="1">
      <c r="B31" s="19" t="s">
        <v>15</v>
      </c>
      <c r="C31" s="20"/>
      <c r="D31" s="33">
        <v>49230</v>
      </c>
      <c r="E31" s="33">
        <v>48306.36</v>
      </c>
      <c r="F31" s="29" t="e">
        <f t="shared" si="0"/>
        <v>#DIV/0!</v>
      </c>
      <c r="G31" s="29">
        <f t="shared" si="2"/>
        <v>98.12382693479586</v>
      </c>
      <c r="H31" s="29"/>
      <c r="I31" s="33"/>
      <c r="J31" s="33"/>
      <c r="K31" s="29" t="e">
        <f t="shared" si="1"/>
        <v>#DIV/0!</v>
      </c>
      <c r="L31" s="29">
        <v>0</v>
      </c>
    </row>
    <row r="32" spans="2:12" ht="49.5" customHeight="1">
      <c r="B32" s="21" t="s">
        <v>49</v>
      </c>
      <c r="C32" s="20"/>
      <c r="D32" s="33">
        <v>30200</v>
      </c>
      <c r="E32" s="33">
        <v>28774.11</v>
      </c>
      <c r="F32" s="29" t="e">
        <f t="shared" si="0"/>
        <v>#DIV/0!</v>
      </c>
      <c r="G32" s="29">
        <f t="shared" si="2"/>
        <v>95.27850993377484</v>
      </c>
      <c r="H32" s="29"/>
      <c r="I32" s="33"/>
      <c r="J32" s="33"/>
      <c r="K32" s="29"/>
      <c r="L32" s="29"/>
    </row>
    <row r="33" spans="2:12" ht="23.25" customHeight="1">
      <c r="B33" s="19" t="s">
        <v>16</v>
      </c>
      <c r="C33" s="20"/>
      <c r="D33" s="33">
        <v>31300</v>
      </c>
      <c r="E33" s="33">
        <v>30958.56</v>
      </c>
      <c r="F33" s="29" t="e">
        <f t="shared" si="0"/>
        <v>#DIV/0!</v>
      </c>
      <c r="G33" s="29">
        <f t="shared" si="2"/>
        <v>98.90913738019171</v>
      </c>
      <c r="H33" s="29"/>
      <c r="I33" s="33"/>
      <c r="J33" s="33"/>
      <c r="K33" s="29" t="e">
        <f t="shared" si="1"/>
        <v>#DIV/0!</v>
      </c>
      <c r="L33" s="29">
        <v>0</v>
      </c>
    </row>
    <row r="34" spans="2:12" ht="29.25" customHeight="1" hidden="1">
      <c r="B34" s="42" t="s">
        <v>41</v>
      </c>
      <c r="C34" s="20"/>
      <c r="D34" s="33"/>
      <c r="E34" s="33"/>
      <c r="F34" s="29" t="e">
        <f t="shared" si="0"/>
        <v>#DIV/0!</v>
      </c>
      <c r="G34" s="29" t="e">
        <f t="shared" si="2"/>
        <v>#DIV/0!</v>
      </c>
      <c r="H34" s="29"/>
      <c r="I34" s="33"/>
      <c r="J34" s="33"/>
      <c r="K34" s="29"/>
      <c r="L34" s="29">
        <v>0</v>
      </c>
    </row>
    <row r="35" spans="2:12" ht="28.5" customHeight="1">
      <c r="B35" s="18" t="s">
        <v>17</v>
      </c>
      <c r="C35" s="17"/>
      <c r="D35" s="27">
        <v>2238476</v>
      </c>
      <c r="E35" s="27">
        <v>2206149.19</v>
      </c>
      <c r="F35" s="28" t="e">
        <f t="shared" si="0"/>
        <v>#DIV/0!</v>
      </c>
      <c r="G35" s="28">
        <f t="shared" si="2"/>
        <v>98.55585630580805</v>
      </c>
      <c r="H35" s="28"/>
      <c r="I35" s="40">
        <v>65189</v>
      </c>
      <c r="J35" s="40">
        <v>44039.28</v>
      </c>
      <c r="K35" s="28" t="e">
        <f t="shared" si="1"/>
        <v>#DIV/0!</v>
      </c>
      <c r="L35" s="28">
        <f>J35/I35*100</f>
        <v>67.55630551166608</v>
      </c>
    </row>
    <row r="36" spans="2:12" ht="29.25" customHeight="1">
      <c r="B36" s="18" t="s">
        <v>18</v>
      </c>
      <c r="C36" s="17"/>
      <c r="D36" s="27">
        <v>79000</v>
      </c>
      <c r="E36" s="27">
        <v>79000</v>
      </c>
      <c r="F36" s="28" t="e">
        <f t="shared" si="0"/>
        <v>#DIV/0!</v>
      </c>
      <c r="G36" s="28">
        <f t="shared" si="2"/>
        <v>100</v>
      </c>
      <c r="H36" s="28"/>
      <c r="I36" s="40"/>
      <c r="J36" s="40"/>
      <c r="K36" s="28" t="e">
        <f t="shared" si="1"/>
        <v>#DIV/0!</v>
      </c>
      <c r="L36" s="28">
        <v>0</v>
      </c>
    </row>
    <row r="37" spans="2:12" ht="29.25" customHeight="1">
      <c r="B37" s="18" t="s">
        <v>19</v>
      </c>
      <c r="C37" s="17"/>
      <c r="D37" s="27">
        <v>268211</v>
      </c>
      <c r="E37" s="27">
        <v>268189.02</v>
      </c>
      <c r="F37" s="28" t="e">
        <f t="shared" si="0"/>
        <v>#DIV/0!</v>
      </c>
      <c r="G37" s="28">
        <f t="shared" si="2"/>
        <v>99.99180495952814</v>
      </c>
      <c r="H37" s="28"/>
      <c r="I37" s="40"/>
      <c r="J37" s="40"/>
      <c r="K37" s="28" t="e">
        <f t="shared" si="1"/>
        <v>#DIV/0!</v>
      </c>
      <c r="L37" s="28">
        <v>0</v>
      </c>
    </row>
    <row r="38" spans="2:12" ht="27" customHeight="1">
      <c r="B38" s="18" t="s">
        <v>39</v>
      </c>
      <c r="C38" s="17"/>
      <c r="D38" s="27">
        <v>2170</v>
      </c>
      <c r="E38" s="27">
        <v>1701.05</v>
      </c>
      <c r="F38" s="28" t="e">
        <f t="shared" si="0"/>
        <v>#DIV/0!</v>
      </c>
      <c r="G38" s="28">
        <f t="shared" si="2"/>
        <v>78.38940092165898</v>
      </c>
      <c r="H38" s="28"/>
      <c r="I38" s="40"/>
      <c r="J38" s="40"/>
      <c r="K38" s="28" t="e">
        <f t="shared" si="1"/>
        <v>#DIV/0!</v>
      </c>
      <c r="L38" s="28">
        <v>0</v>
      </c>
    </row>
    <row r="39" spans="2:12" ht="29.25" customHeight="1">
      <c r="B39" s="18" t="s">
        <v>20</v>
      </c>
      <c r="C39" s="17"/>
      <c r="D39" s="27">
        <v>30000</v>
      </c>
      <c r="E39" s="27">
        <v>29803.92</v>
      </c>
      <c r="F39" s="28" t="e">
        <f t="shared" si="0"/>
        <v>#DIV/0!</v>
      </c>
      <c r="G39" s="28">
        <v>0</v>
      </c>
      <c r="H39" s="28"/>
      <c r="I39" s="40"/>
      <c r="J39" s="40"/>
      <c r="K39" s="28" t="e">
        <f t="shared" si="1"/>
        <v>#DIV/0!</v>
      </c>
      <c r="L39" s="28">
        <v>0</v>
      </c>
    </row>
    <row r="40" spans="2:12" ht="30" customHeight="1">
      <c r="B40" s="18" t="s">
        <v>21</v>
      </c>
      <c r="C40" s="17"/>
      <c r="D40" s="27">
        <v>104660</v>
      </c>
      <c r="E40" s="27">
        <v>102646.15</v>
      </c>
      <c r="F40" s="28" t="e">
        <f t="shared" si="0"/>
        <v>#DIV/0!</v>
      </c>
      <c r="G40" s="28">
        <f t="shared" si="2"/>
        <v>98.0758169310147</v>
      </c>
      <c r="H40" s="28"/>
      <c r="I40" s="40">
        <v>0</v>
      </c>
      <c r="J40" s="40">
        <v>0</v>
      </c>
      <c r="K40" s="28" t="e">
        <f t="shared" si="1"/>
        <v>#DIV/0!</v>
      </c>
      <c r="L40" s="28">
        <v>0</v>
      </c>
    </row>
    <row r="41" spans="2:12" ht="33" customHeight="1">
      <c r="B41" s="18" t="s">
        <v>22</v>
      </c>
      <c r="C41" s="17"/>
      <c r="D41" s="27">
        <v>80000</v>
      </c>
      <c r="E41" s="27">
        <v>0</v>
      </c>
      <c r="F41" s="28" t="e">
        <f t="shared" si="0"/>
        <v>#DIV/0!</v>
      </c>
      <c r="G41" s="28">
        <f t="shared" si="2"/>
        <v>0</v>
      </c>
      <c r="H41" s="28"/>
      <c r="I41" s="40">
        <v>0</v>
      </c>
      <c r="J41" s="40">
        <v>0</v>
      </c>
      <c r="K41" s="28" t="e">
        <f t="shared" si="1"/>
        <v>#DIV/0!</v>
      </c>
      <c r="L41" s="28">
        <v>0</v>
      </c>
    </row>
    <row r="42" spans="2:12" ht="41.25" customHeight="1">
      <c r="B42" s="23" t="s">
        <v>23</v>
      </c>
      <c r="C42" s="24" t="e">
        <f>C19+C21+C23+C24+C35+C36+C37+C38+C39+#REF!+C40+C41</f>
        <v>#REF!</v>
      </c>
      <c r="D42" s="38">
        <f>D19+D21+D23+D24+D35+D36+D37+D38+D39+D40+D41</f>
        <v>62449488.5</v>
      </c>
      <c r="E42" s="38">
        <f aca="true" t="shared" si="3" ref="E42:L42">E19+E21+E23+E24+E35+E36+E37+E38+E39+E40+E41</f>
        <v>61643107.489999995</v>
      </c>
      <c r="F42" s="38" t="e">
        <f t="shared" si="3"/>
        <v>#DIV/0!</v>
      </c>
      <c r="G42" s="38">
        <f t="shared" si="3"/>
        <v>871.1662500929165</v>
      </c>
      <c r="H42" s="38">
        <f t="shared" si="3"/>
        <v>0</v>
      </c>
      <c r="I42" s="38">
        <f t="shared" si="3"/>
        <v>2524681.46</v>
      </c>
      <c r="J42" s="38">
        <f t="shared" si="3"/>
        <v>1838445.6700000002</v>
      </c>
      <c r="K42" s="38" t="e">
        <f t="shared" si="3"/>
        <v>#DIV/0!</v>
      </c>
      <c r="L42" s="38">
        <f t="shared" si="3"/>
        <v>347.0953651556762</v>
      </c>
    </row>
    <row r="43" spans="2:12" ht="30" customHeight="1">
      <c r="B43" s="19" t="s">
        <v>24</v>
      </c>
      <c r="C43" s="20"/>
      <c r="D43" s="30">
        <v>473100</v>
      </c>
      <c r="E43" s="30">
        <v>473100</v>
      </c>
      <c r="F43" s="29" t="e">
        <f t="shared" si="0"/>
        <v>#DIV/0!</v>
      </c>
      <c r="G43" s="29">
        <f t="shared" si="2"/>
        <v>100</v>
      </c>
      <c r="H43" s="29"/>
      <c r="I43" s="30">
        <v>0</v>
      </c>
      <c r="J43" s="30">
        <v>0</v>
      </c>
      <c r="K43" s="29" t="e">
        <f t="shared" si="1"/>
        <v>#DIV/0!</v>
      </c>
      <c r="L43" s="29">
        <v>0</v>
      </c>
    </row>
    <row r="44" spans="2:12" ht="96" customHeight="1">
      <c r="B44" s="21" t="s">
        <v>56</v>
      </c>
      <c r="C44" s="20"/>
      <c r="D44" s="30"/>
      <c r="E44" s="30"/>
      <c r="F44" s="29"/>
      <c r="G44" s="29"/>
      <c r="H44" s="29"/>
      <c r="I44" s="30">
        <v>455400</v>
      </c>
      <c r="J44" s="30">
        <v>455251</v>
      </c>
      <c r="K44" s="29" t="e">
        <f t="shared" si="1"/>
        <v>#DIV/0!</v>
      </c>
      <c r="L44" s="29">
        <f>J44/I44*100</f>
        <v>99.96728151075978</v>
      </c>
    </row>
    <row r="45" spans="2:12" ht="22.5" customHeight="1">
      <c r="B45" s="21" t="s">
        <v>50</v>
      </c>
      <c r="C45" s="20"/>
      <c r="D45" s="30"/>
      <c r="E45" s="30"/>
      <c r="F45" s="29" t="e">
        <f t="shared" si="0"/>
        <v>#DIV/0!</v>
      </c>
      <c r="G45" s="29"/>
      <c r="H45" s="29"/>
      <c r="I45" s="30">
        <v>106031</v>
      </c>
      <c r="J45" s="30">
        <v>22262.4</v>
      </c>
      <c r="K45" s="29" t="e">
        <f t="shared" si="1"/>
        <v>#DIV/0!</v>
      </c>
      <c r="L45" s="29">
        <f>J45/I45*100</f>
        <v>20.99612377512237</v>
      </c>
    </row>
    <row r="46" spans="2:12" s="3" customFormat="1" ht="41.25" customHeight="1">
      <c r="B46" s="23" t="s">
        <v>25</v>
      </c>
      <c r="C46" s="24" t="e">
        <f>SUM(C42:C43)</f>
        <v>#REF!</v>
      </c>
      <c r="D46" s="38">
        <f>SUM(D42:D45)</f>
        <v>62922588.5</v>
      </c>
      <c r="E46" s="38">
        <f>SUM(E42:E45)</f>
        <v>62116207.489999995</v>
      </c>
      <c r="F46" s="38" t="e">
        <f>SUM(F42:F45)</f>
        <v>#DIV/0!</v>
      </c>
      <c r="G46" s="39">
        <f t="shared" si="2"/>
        <v>98.7184554398934</v>
      </c>
      <c r="H46" s="39">
        <f>SUM(H42:H43)</f>
        <v>0</v>
      </c>
      <c r="I46" s="38">
        <f>SUM(I42:I45)</f>
        <v>3086112.46</v>
      </c>
      <c r="J46" s="38">
        <f>SUM(J42:J45)</f>
        <v>2315959.07</v>
      </c>
      <c r="K46" s="39" t="e">
        <f t="shared" si="1"/>
        <v>#DIV/0!</v>
      </c>
      <c r="L46" s="39">
        <f>J46/I46*100</f>
        <v>75.04454552508433</v>
      </c>
    </row>
  </sheetData>
  <mergeCells count="8">
    <mergeCell ref="B17:B18"/>
    <mergeCell ref="I4:L4"/>
    <mergeCell ref="G5:L5"/>
    <mergeCell ref="C14:H14"/>
    <mergeCell ref="C17:G17"/>
    <mergeCell ref="H17:L17"/>
    <mergeCell ref="B10:L10"/>
    <mergeCell ref="B11:L11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ECK</cp:lastModifiedBy>
  <cp:lastPrinted>2015-02-18T08:46:37Z</cp:lastPrinted>
  <dcterms:created xsi:type="dcterms:W3CDTF">2009-06-10T07:37:00Z</dcterms:created>
  <dcterms:modified xsi:type="dcterms:W3CDTF">2015-03-02T07:24:29Z</dcterms:modified>
  <cp:category/>
  <cp:version/>
  <cp:contentType/>
  <cp:contentStatus/>
</cp:coreProperties>
</file>