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4"/>
  </bookViews>
  <sheets>
    <sheet name="дод 1" sheetId="1" state="hidden" r:id="rId1"/>
    <sheet name="дод 4" sheetId="2" r:id="rId2"/>
    <sheet name="дод6" sheetId="3" r:id="rId3"/>
    <sheet name="дод7" sheetId="4" r:id="rId4"/>
    <sheet name="дод 2" sheetId="5" r:id="rId5"/>
    <sheet name="вільні" sheetId="6" r:id="rId6"/>
  </sheets>
  <definedNames>
    <definedName name="_xlnm.Print_Titles" localSheetId="1">'дод 4'!$7:$9</definedName>
  </definedNames>
  <calcPr fullCalcOnLoad="1"/>
</workbook>
</file>

<file path=xl/sharedStrings.xml><?xml version="1.0" encoding="utf-8"?>
<sst xmlns="http://schemas.openxmlformats.org/spreadsheetml/2006/main" count="508" uniqueCount="366">
  <si>
    <t xml:space="preserve">Зміни до ДОХОДів </t>
  </si>
  <si>
    <t>+ збільшено, - зменшено</t>
  </si>
  <si>
    <t>грн.</t>
  </si>
  <si>
    <t>Код
 бюджетної
 класифікації</t>
  </si>
  <si>
    <t>Найменування доходів</t>
  </si>
  <si>
    <t>Загальний
 фонд</t>
  </si>
  <si>
    <t>Спеціальний 
фонд</t>
  </si>
  <si>
    <t>в т.ч 
бюджет 
розвитку</t>
  </si>
  <si>
    <t>РАЗОМ</t>
  </si>
  <si>
    <t>Податкові надходження</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</si>
  <si>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</si>
  <si>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</si>
  <si>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горошового забезпечення , грошових винагород та інших виплат, одержаних вісковослужбовцями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</si>
  <si>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</si>
  <si>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</si>
  <si>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прибуток підприємств </t>
  </si>
  <si>
    <t>Податок на прибуток підприємств  та фінансових установ комунальної власності</t>
  </si>
  <si>
    <t>Неподаткові надходження</t>
  </si>
  <si>
    <t>Адміністративні збори та платежі, доходи від некомерційної господарської діяльності</t>
  </si>
  <si>
    <t xml:space="preserve">Реєстраційний збір за проведення  державної реєстрації юридичних осіб та фізичних осіб-підприємців </t>
  </si>
  <si>
    <t>Власні надходження бюджетних установ</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</si>
  <si>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</si>
  <si>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</si>
  <si>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</si>
  <si>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Дотація вирівнювання з державного бюджету місцевим бюджетам</t>
  </si>
  <si>
    <t xml:space="preserve">Інші додаткові дотації  </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</si>
  <si>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</si>
  <si>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Субвенції  з державного бюджету місцевим бюджетам 
на :</t>
  </si>
  <si>
    <t>виплату допомоги сім”ям з дітьми, малозабезпеченим сім”ям  , інвалідам з дитинства , дітям-інвалідам та тимчасової  державної допомоги дітям</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</si>
  <si>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</si>
  <si>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</si>
  <si>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</si>
  <si>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</si>
  <si>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</si>
  <si>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проведення видатків місцевих бюджетів, що враховуються при визначенні обсягу міжбюджетних трансфертів</t>
  </si>
  <si>
    <t xml:space="preserve">   РАЗОМ</t>
  </si>
  <si>
    <t>ЗАТВЕРДЖЕНО
 рішення районної ради
  року №</t>
  </si>
  <si>
    <t>районного бюджету на  2015рік,
 визначених у додатку 1 до рішення Новгородківської районної ради від 23 cічня  2015 року №380</t>
  </si>
  <si>
    <r>
      <t>ЗМІНИ ДО РОЗПОДІЛУ</t>
    </r>
    <r>
      <rPr>
        <b/>
        <sz val="14"/>
        <rFont val="Times New Roman"/>
        <family val="0"/>
      </rPr>
      <t xml:space="preserve">
</t>
    </r>
    <r>
      <rPr>
        <b/>
        <sz val="18"/>
        <rFont val="Times New Roman"/>
        <family val="1"/>
      </rPr>
      <t xml:space="preserve">видатків Новгородківського районного бюджету  на 2015 рік,
</t>
    </r>
    <r>
      <rPr>
        <b/>
        <sz val="14"/>
        <rFont val="Times New Roman"/>
        <family val="0"/>
      </rPr>
      <t xml:space="preserve"> визначених у додатку 2 до рішення Новгородківської районної ради від 23січня 2015 року №380</t>
    </r>
  </si>
  <si>
    <t>(+ збільшити, - зменшити)</t>
  </si>
  <si>
    <r>
      <t>Код програмної класифікації видатків та кредитування місцевого бюджету</t>
    </r>
    <r>
      <rPr>
        <vertAlign val="superscript"/>
        <sz val="8"/>
        <rFont val="Times New Roman"/>
        <family val="1"/>
      </rPr>
      <t>1</t>
    </r>
  </si>
  <si>
    <t>Код типової відомчої класифікації видатків /Код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</si>
  <si>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</si>
  <si>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Назва головного розпорядника коштів / 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</si>
  <si>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</si>
  <si>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</si>
  <si>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</si>
  <si>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</si>
  <si>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</si>
  <si>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</si>
  <si>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</si>
  <si>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</si>
  <si>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</si>
  <si>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</si>
  <si>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.01</t>
  </si>
  <si>
    <t>Новгородківська районна рада</t>
  </si>
  <si>
    <t>.010116</t>
  </si>
  <si>
    <t>.0111</t>
  </si>
  <si>
    <t>Органи місцевого самоврядування</t>
  </si>
  <si>
    <t>.091209</t>
  </si>
  <si>
    <t>Фінансова підтримка громадських організацій інвалідів і ветеранів</t>
  </si>
  <si>
    <t>.0830</t>
  </si>
  <si>
    <t>Періодичні видання (газети та журнали)</t>
  </si>
  <si>
    <t>.0490</t>
  </si>
  <si>
    <t>Капітальні вкладення</t>
  </si>
  <si>
    <t>у рамках проекту "Побудуймо майбутнє разом"</t>
  </si>
  <si>
    <t>.0133</t>
  </si>
  <si>
    <t xml:space="preserve">Iншi видатки (загальнорайонні заходи, комунальник)                                         </t>
  </si>
  <si>
    <t>.03</t>
  </si>
  <si>
    <t>Новгородківська райдержадміністрація</t>
  </si>
  <si>
    <t>.080101</t>
  </si>
  <si>
    <t>.0731</t>
  </si>
  <si>
    <t>Лікарні</t>
  </si>
  <si>
    <t>.080800</t>
  </si>
  <si>
    <t>.0726</t>
  </si>
  <si>
    <t>Центри первинної медичної (медико-санітарної)
 допомоги</t>
  </si>
  <si>
    <t>.090802</t>
  </si>
  <si>
    <t>Інші програми соціального захисту дітей</t>
  </si>
  <si>
    <t>.091101</t>
  </si>
  <si>
    <t xml:space="preserve">Утримання центрiв соцiальних служб для сiм'ї, дiтей  та молодi                                              </t>
  </si>
  <si>
    <t>.091103</t>
  </si>
  <si>
    <t xml:space="preserve">Соцiальнi програми i заходи державних органiв у справах молодi                                               </t>
  </si>
  <si>
    <t>.0320</t>
  </si>
  <si>
    <t>Видатки на запобігання та ліквідацію надзвичайних ситуацій та наслідків стихійного лиха</t>
  </si>
  <si>
    <t>.091204</t>
  </si>
  <si>
    <t xml:space="preserve">Територіальні центри соціального обслуговування (надання соціальних послуг) </t>
  </si>
  <si>
    <t>.0810</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</si>
  <si>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</si>
  <si>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</si>
  <si>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</si>
  <si>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Відділ освіти райдержадміністрації</t>
  </si>
  <si>
    <t>.070201</t>
  </si>
  <si>
    <t>.0921</t>
  </si>
  <si>
    <t xml:space="preserve">Загальноосвiтнi школи (в т. ч. школа-дитячий садок, iнтернат при школi), спецiалiзованi школи, лiцеї, гiмназiї, колегiуми                                          </t>
  </si>
  <si>
    <t>.070401</t>
  </si>
  <si>
    <t>.0960</t>
  </si>
  <si>
    <t xml:space="preserve">Позашкiльнi заклади освiти, заходи iз позашкiльної 
роботи з дiтьми                                          </t>
  </si>
  <si>
    <t>.070802</t>
  </si>
  <si>
    <t>.0990</t>
  </si>
  <si>
    <t xml:space="preserve">Методична робота,iншi заходи у сферi
 народної освiти </t>
  </si>
  <si>
    <t>.070804</t>
  </si>
  <si>
    <t xml:space="preserve">Централiзованi бухгалтерiї обласних, мiських, 
районних вiддiлiв освiти                                       </t>
  </si>
  <si>
    <t>.070805</t>
  </si>
  <si>
    <t>Групи централiзованого господарського 
обслуговування</t>
  </si>
  <si>
    <t>.070806</t>
  </si>
  <si>
    <t xml:space="preserve">Iншi заклади освiти                                   </t>
  </si>
  <si>
    <t>.070807</t>
  </si>
  <si>
    <t>Інші освітні програми</t>
  </si>
  <si>
    <t>Управління  соціального 
захисту населення Новгородківської РДА</t>
  </si>
  <si>
    <t>у тому числі за рахунок субвенції з державного бюджету :</t>
  </si>
  <si>
    <t>.070303</t>
  </si>
  <si>
    <t>.0910</t>
  </si>
  <si>
    <r>
      <t xml:space="preserve">Дитячi будинки (в т. ч. сiмейного типу,прийомнi сiм'ї) </t>
    </r>
    <r>
      <rPr>
        <i/>
        <sz val="14"/>
        <rFont val="Times New Roman"/>
        <family val="1"/>
      </rPr>
      <t xml:space="preserve">            </t>
    </r>
    <r>
      <rPr>
        <sz val="14"/>
        <rFont val="Times New Roman"/>
        <family val="1"/>
      </rPr>
      <t xml:space="preserve">                                        </t>
    </r>
  </si>
  <si>
    <t>090201</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</si>
  <si>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</si>
  <si>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t>.090202</t>
  </si>
  <si>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14"/>
        <rFont val="Times New Roman"/>
        <family val="1"/>
      </rPr>
      <t xml:space="preserve"> </t>
    </r>
    <r>
      <rPr>
        <sz val="14"/>
        <rFont val="Times New Roman"/>
        <family val="1"/>
      </rPr>
      <t xml:space="preserve">  </t>
    </r>
  </si>
  <si>
    <t>.090203</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</si>
  <si>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14"/>
        <rFont val="Times New Roman"/>
        <family val="1"/>
      </rPr>
      <t xml:space="preserve"> </t>
    </r>
    <r>
      <rPr>
        <sz val="14"/>
        <rFont val="Times New Roman"/>
        <family val="1"/>
      </rPr>
      <t xml:space="preserve">  </t>
    </r>
  </si>
  <si>
    <t>.090204</t>
  </si>
  <si>
    <t>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 виконавчої служби,  ветеранам служби цільового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та  ветеранів Державної кримінально-виконавчої  служби, ветаранів служби цільового захисту та ветеранів державної служби  спеціального зв”язку та захисту інформації України;  звільненим із служби за віком,через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звілььнених їз служби цільового захисту за віком , через хворобу або за вислугою років, та які стали інвалідами під час виконання  службових обовязків; пенсіонерам з числа слідчих прокуратури;дітям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військовослужбовців,Державної служби  спеціального зв"язку та захисту інформації України,які загинули (померли) або пропали безвісти під час проходженнявійськової служби, батькам та членам сімей осіб рядового і навчальницького складу служби цивільного захисту , які загинули (померли),або зникли безвісті під час виконання службових обов"язків на житлово-комунальні послуги</t>
  </si>
  <si>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</si>
  <si>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.090205</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</si>
  <si>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їз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утриманні,батькам та членам сімей осіб рядового і начальницького складу служби цивільного захисту,які загинули (померли),або зникли безвісти під час виконання службових обов"язків на придбання твердого палива</t>
  </si>
  <si>
    <t>.090207</t>
  </si>
  <si>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14"/>
        <rFont val="Times New Roman"/>
        <family val="1"/>
      </rPr>
      <t xml:space="preserve">    </t>
    </r>
    <r>
      <rPr>
        <sz val="14"/>
        <rFont val="Times New Roman"/>
        <family val="1"/>
      </rPr>
      <t xml:space="preserve"> </t>
    </r>
  </si>
  <si>
    <t>.090208</t>
  </si>
  <si>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14"/>
        <rFont val="Times New Roman"/>
        <family val="1"/>
      </rPr>
      <t xml:space="preserve"> </t>
    </r>
    <r>
      <rPr>
        <sz val="14"/>
        <rFont val="Times New Roman"/>
        <family val="1"/>
      </rPr>
      <t xml:space="preserve">  </t>
    </r>
  </si>
  <si>
    <t>.090209</t>
  </si>
  <si>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14"/>
        <rFont val="Times New Roman"/>
        <family val="1"/>
      </rPr>
      <t xml:space="preserve">   </t>
    </r>
  </si>
  <si>
    <t>.090210</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</si>
  <si>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</si>
  <si>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.090211</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</si>
  <si>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</si>
  <si>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</si>
  <si>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r>
      <t xml:space="preserve">Пільги окремим категоріям громадян з послуг зв”язку </t>
    </r>
    <r>
      <rPr>
        <i/>
        <sz val="14"/>
        <rFont val="Times New Roman"/>
        <family val="1"/>
      </rPr>
      <t xml:space="preserve">    </t>
    </r>
  </si>
  <si>
    <t>.090215</t>
  </si>
  <si>
    <r>
      <t>Пільги багатодітним сім"ям на житлово-комунальні послуги</t>
    </r>
    <r>
      <rPr>
        <i/>
        <sz val="14"/>
        <rFont val="Times New Roman"/>
        <family val="1"/>
      </rPr>
      <t xml:space="preserve"> </t>
    </r>
  </si>
  <si>
    <t>.090216</t>
  </si>
  <si>
    <r>
      <t>Пільги багатодітним сім"ям на придбання твердого палива</t>
    </r>
    <r>
      <rPr>
        <i/>
        <sz val="14"/>
        <rFont val="Times New Roman"/>
        <family val="1"/>
      </rPr>
      <t xml:space="preserve"> </t>
    </r>
    <r>
      <rPr>
        <sz val="14"/>
        <rFont val="Times New Roman"/>
        <family val="1"/>
      </rPr>
      <t xml:space="preserve"> та скрапленого газу</t>
    </r>
  </si>
  <si>
    <t>.090302</t>
  </si>
  <si>
    <r>
      <t>Допомога у зв”язку з вагітністю і пологами</t>
    </r>
    <r>
      <rPr>
        <sz val="14"/>
        <rFont val="Times New Roman"/>
        <family val="1"/>
      </rPr>
      <t xml:space="preserve">  </t>
    </r>
  </si>
  <si>
    <t>.090303</t>
  </si>
  <si>
    <r>
      <t>Допомога до досягнення дитиною трирічного віку</t>
    </r>
    <r>
      <rPr>
        <i/>
        <sz val="14"/>
        <rFont val="Times New Roman"/>
        <family val="1"/>
      </rPr>
      <t xml:space="preserve">   </t>
    </r>
  </si>
  <si>
    <t>.090304</t>
  </si>
  <si>
    <r>
      <t>Допомога при народженні дитини</t>
    </r>
    <r>
      <rPr>
        <i/>
        <sz val="14"/>
        <rFont val="Times New Roman"/>
        <family val="1"/>
      </rPr>
      <t xml:space="preserve">     </t>
    </r>
  </si>
  <si>
    <t>.090305</t>
  </si>
  <si>
    <r>
      <t>Допомога на дітей над якими встановлено опіку чи піклування</t>
    </r>
    <r>
      <rPr>
        <sz val="14"/>
        <rFont val="Times New Roman"/>
        <family val="1"/>
      </rPr>
      <t xml:space="preserve">    </t>
    </r>
  </si>
  <si>
    <t>.090306</t>
  </si>
  <si>
    <r>
      <t>Допомога на дітей одиноким матерям</t>
    </r>
    <r>
      <rPr>
        <i/>
        <sz val="14"/>
        <rFont val="Times New Roman"/>
        <family val="1"/>
      </rPr>
      <t xml:space="preserve">  </t>
    </r>
    <r>
      <rPr>
        <sz val="14"/>
        <rFont val="Times New Roman"/>
        <family val="1"/>
      </rPr>
      <t xml:space="preserve">  </t>
    </r>
  </si>
  <si>
    <t>.090307</t>
  </si>
  <si>
    <r>
      <t>Тимчасова державна допомога дітям</t>
    </r>
    <r>
      <rPr>
        <i/>
        <sz val="14"/>
        <rFont val="Times New Roman"/>
        <family val="1"/>
      </rPr>
      <t xml:space="preserve"> </t>
    </r>
    <r>
      <rPr>
        <sz val="14"/>
        <rFont val="Times New Roman"/>
        <family val="1"/>
      </rPr>
      <t xml:space="preserve">   </t>
    </r>
  </si>
  <si>
    <t>.090308</t>
  </si>
  <si>
    <t>Допомога при усиновленні дитини</t>
  </si>
  <si>
    <t>.090401</t>
  </si>
  <si>
    <r>
      <t>Державна соціальна допомога малозабезпеченим сім”ям</t>
    </r>
    <r>
      <rPr>
        <i/>
        <sz val="14"/>
        <rFont val="Times New Roman"/>
        <family val="1"/>
      </rPr>
      <t xml:space="preserve">   </t>
    </r>
    <r>
      <rPr>
        <sz val="14"/>
        <rFont val="Times New Roman"/>
        <family val="1"/>
      </rPr>
      <t xml:space="preserve">  </t>
    </r>
  </si>
  <si>
    <t>.090405</t>
  </si>
  <si>
    <r>
      <t>Субсидії населенню для відшкодування витрат на оплату житлово-комунальних послуг</t>
    </r>
    <r>
      <rPr>
        <i/>
        <sz val="14"/>
        <rFont val="Times New Roman"/>
        <family val="1"/>
      </rPr>
      <t xml:space="preserve">    </t>
    </r>
  </si>
  <si>
    <t>.090406</t>
  </si>
  <si>
    <r>
      <t>Субсидії населенню для відшкодування витрат на придбання твердого та рідкого пічного побутового палива та скрапленого газу</t>
    </r>
    <r>
      <rPr>
        <i/>
        <sz val="14"/>
        <rFont val="Times New Roman"/>
        <family val="1"/>
      </rPr>
      <t xml:space="preserve">  </t>
    </r>
    <r>
      <rPr>
        <sz val="14"/>
        <rFont val="Times New Roman"/>
        <family val="1"/>
      </rPr>
      <t xml:space="preserve">   </t>
    </r>
  </si>
  <si>
    <t>.090407</t>
  </si>
  <si>
    <t>Компенація населенню  додаткових витрат на оплату послуг газопостачання, центрального опалення та централізованого постачання гарячої води</t>
  </si>
  <si>
    <t>.090413</t>
  </si>
  <si>
    <t>Допомога на догляд за інвалідом I та II групи внаслідок психічного розладу</t>
  </si>
  <si>
    <t>.090412</t>
  </si>
  <si>
    <t>Інші видатки на соціальний захист населення</t>
  </si>
  <si>
    <t>.090416</t>
  </si>
  <si>
    <t xml:space="preserve">Iншi видатки на соцiальний захист ветеранiв вiйни та 
працi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</si>
  <si>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</si>
  <si>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</si>
  <si>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</si>
  <si>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</si>
  <si>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.091300</t>
  </si>
  <si>
    <r>
      <t>Державна соціальна допомога інвалідам з дитинства та дітям-інвалідам</t>
    </r>
    <r>
      <rPr>
        <sz val="14"/>
        <rFont val="Times New Roman"/>
        <family val="1"/>
      </rPr>
      <t xml:space="preserve">  </t>
    </r>
  </si>
  <si>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</si>
  <si>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 xml:space="preserve">Компенсаційні виплати за пільговий проїзд окремих категорій громадян на залізничному транспорті </t>
    </r>
    <r>
      <rPr>
        <i/>
        <sz val="14"/>
        <color indexed="8"/>
        <rFont val="Times New Roman"/>
        <family val="1"/>
      </rPr>
      <t xml:space="preserve">    </t>
    </r>
  </si>
  <si>
    <t>Відділ культури, туризму та культурної спадщини Новгородківської РДА</t>
  </si>
  <si>
    <t>.0822</t>
  </si>
  <si>
    <t>Філармонії, музичні колективи і ансамблі та інші мистецькі заклади та заходи</t>
  </si>
  <si>
    <t>.0824</t>
  </si>
  <si>
    <t>Бібліотеки</t>
  </si>
  <si>
    <t xml:space="preserve">Музеї i виставки                                      </t>
  </si>
  <si>
    <t>.0828</t>
  </si>
  <si>
    <t xml:space="preserve">Палаци i будинки культури, клуби та iншi заклади 
клубного типу                                              </t>
  </si>
  <si>
    <t xml:space="preserve">Школи естетичного виховання дiтей                     </t>
  </si>
  <si>
    <t>.0829</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</si>
  <si>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</si>
  <si>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</si>
  <si>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Резервний фонд</t>
  </si>
  <si>
    <t>.0180</t>
  </si>
  <si>
    <t>Інші додаткові дотації</t>
  </si>
  <si>
    <t>Інші субвенції</t>
  </si>
  <si>
    <t>Усього   видатків</t>
  </si>
  <si>
    <t>Додаток № 1</t>
  </si>
  <si>
    <t>Зміни до видаткової частини районного бюджету у 2015 році</t>
  </si>
  <si>
    <t>(грн)</t>
  </si>
  <si>
    <t>Збільшити</t>
  </si>
  <si>
    <t>КТКВ</t>
  </si>
  <si>
    <t xml:space="preserve">НАЗВА  КТКВ </t>
  </si>
  <si>
    <t>КЕКВ</t>
  </si>
  <si>
    <t>Спец фонд</t>
  </si>
  <si>
    <t>в т.ч. бюджет розвитку</t>
  </si>
  <si>
    <t>Примітка</t>
  </si>
  <si>
    <t xml:space="preserve">Органи місцевого самоврядування </t>
  </si>
  <si>
    <t>ОСВІТА</t>
  </si>
  <si>
    <t xml:space="preserve">Загальноосвiтнi школи (в т. ч. школа-дитячий садок, iнтернат при школi), спецiалiзованi школи, лiцеї,
гiмназiї, колегiуми                                         </t>
  </si>
  <si>
    <t>Позашкільні заклади освіти, 
заходи із позашкільної роботи з дітьми</t>
  </si>
  <si>
    <t xml:space="preserve">Методична робота,iншi заходи
 у сферi народної освiти </t>
  </si>
  <si>
    <t>Централізована бухгалтерія</t>
  </si>
  <si>
    <t>Групи централiзованого господарського обслуговування</t>
  </si>
  <si>
    <t>Інші заклади освіти</t>
  </si>
  <si>
    <t>ОХОРОНА ЗДОРОВ"Я</t>
  </si>
  <si>
    <t>ЦПМСД</t>
  </si>
  <si>
    <t>.0910101</t>
  </si>
  <si>
    <t>Утримання РЦССМ</t>
  </si>
  <si>
    <t>Територіальні центри соціальної 
допомоги на дому</t>
  </si>
  <si>
    <t>Культура</t>
  </si>
  <si>
    <t>Філармонії, музичні колективи і ансамблі та інші заходи та заклади по мистецтву</t>
  </si>
  <si>
    <t>Музеї і виставки</t>
  </si>
  <si>
    <t>Районний будинок культури</t>
  </si>
  <si>
    <t xml:space="preserve">Школи естетичного виховання дiтей  </t>
  </si>
  <si>
    <t>Інші культурно-освітні заклади та заходи</t>
  </si>
  <si>
    <t>Фінансова підтримка спорт.споруд</t>
  </si>
  <si>
    <t>Інші видатки- комунальник</t>
  </si>
  <si>
    <t xml:space="preserve">ВСЬОГО </t>
  </si>
  <si>
    <t>вільні</t>
  </si>
  <si>
    <t xml:space="preserve">Податок на доходи фізичних осіб із суми пенсійних виплат або щомісячного довічного грошового утимання, що оподатковуються відповідно до пункту 164.2.19 пункту 164.2 ст.164 податкового кодексу </t>
  </si>
  <si>
    <t>O2</t>
  </si>
  <si>
    <t>-</t>
  </si>
  <si>
    <t>Код бюджету</t>
  </si>
  <si>
    <t xml:space="preserve">Назва місцевого бюджету адміністративно-територіальної одиниці  </t>
  </si>
  <si>
    <t>Дотації з  державного бюджету</t>
  </si>
  <si>
    <t>Інші субвенції (субвенції з бюджетів нижчого рівня до районного бюджету)</t>
  </si>
  <si>
    <t>Інші додаткові дотації 
( з районного бюджету до бюджетів нижчого рівня на утримання клубних закладів)</t>
  </si>
  <si>
    <t>Інші додаткові дотації 
(з районного бюджету до бюджетів нижчого рівня на утримання дошкільних закладів освіти)</t>
  </si>
  <si>
    <t>О3</t>
  </si>
  <si>
    <t>Субвенція спеціального фонду на:</t>
  </si>
  <si>
    <t>О4</t>
  </si>
  <si>
    <t>базова</t>
  </si>
  <si>
    <t>…</t>
  </si>
  <si>
    <t xml:space="preserve">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інвалідом  I чи II групи внаслідок психічного розладу </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</si>
  <si>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</si>
  <si>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акцизного податку з пального і на компенсацію за пільговий проїзд окремих категорій громадян </t>
  </si>
  <si>
    <t xml:space="preserve">надання пільг та житлових субсидій населенню на придбання твердого та рідкого пічного побутового палива і скрапленого газу </t>
  </si>
  <si>
    <t xml:space="preserve">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</si>
  <si>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освітня субвенція</t>
  </si>
  <si>
    <t>медична субвенція</t>
  </si>
  <si>
    <t>в т.ч. на</t>
  </si>
  <si>
    <t>О5</t>
  </si>
  <si>
    <t xml:space="preserve"> Новгородківський район</t>
  </si>
  <si>
    <t>Новгородківська селищна рада</t>
  </si>
  <si>
    <t>О6</t>
  </si>
  <si>
    <t>Верблюжська сільська рада</t>
  </si>
  <si>
    <t>О7</t>
  </si>
  <si>
    <t>Вершинокам"янська сільська рада</t>
  </si>
  <si>
    <t>О8</t>
  </si>
  <si>
    <t>Інгулокам"янська сільська рада</t>
  </si>
  <si>
    <t>О9</t>
  </si>
  <si>
    <t>Куцівська сільська рада</t>
  </si>
  <si>
    <t>Митрофанівська сільська рада</t>
  </si>
  <si>
    <t>Новоандріївська сільська рада</t>
  </si>
  <si>
    <t>Новомиколаївська сільська рада</t>
  </si>
  <si>
    <t>Петрокорбівська сільська рада</t>
  </si>
  <si>
    <t>Спасівська сільська рада</t>
  </si>
  <si>
    <t>Тарасівська сільська рада</t>
  </si>
  <si>
    <t>КТКВ 070201-81750грн,</t>
  </si>
  <si>
    <t xml:space="preserve">Міжбюджетні трансферти  районного бюджету  місцевим/державному бюджетам  на 2015 рік </t>
  </si>
  <si>
    <t>Інші субвенції
(з районного бюджету до обласного бюджету в рамках реалізації проекту "Побудуймо майбутнє разом")</t>
  </si>
  <si>
    <r>
      <t>Перелік місцевих (регіональних) програм, які фінансуватимуться за рахунок коштів
районного бюджету  у 2015 році</t>
    </r>
    <r>
      <rPr>
        <b/>
        <vertAlign val="superscript"/>
        <sz val="18"/>
        <rFont val="Times New Roman"/>
        <family val="1"/>
      </rPr>
      <t>1</t>
    </r>
    <r>
      <rPr>
        <b/>
        <sz val="18"/>
        <rFont val="Times New Roman"/>
        <family val="1"/>
      </rPr>
      <t xml:space="preserve">
</t>
    </r>
  </si>
  <si>
    <t>(тис. грн.)/грн.</t>
  </si>
  <si>
    <r>
      <t>Код програмної класифікації видатків та кредитування місцевого бюджету</t>
    </r>
    <r>
      <rPr>
        <b/>
        <vertAlign val="superscript"/>
        <sz val="10"/>
        <rFont val="Times New Roman"/>
        <family val="1"/>
      </rPr>
      <t>2</t>
    </r>
  </si>
  <si>
    <t>Код тимчасової класифікації видатків та кредитування місцевого бюджету</t>
  </si>
  <si>
    <r>
      <t>Найменування
згідно з типовою відомчою/типовою програмною</t>
    </r>
    <r>
      <rPr>
        <b/>
        <vertAlign val="superscript"/>
        <sz val="10"/>
        <rFont val="Times New Roman"/>
        <family val="1"/>
      </rPr>
      <t>3</t>
    </r>
    <r>
      <rPr>
        <b/>
        <sz val="10"/>
        <rFont val="Times New Roman"/>
        <family val="1"/>
      </rPr>
      <t>/тимчасовою класифікацією видатків та кредитування місцевого бюджету</t>
    </r>
  </si>
  <si>
    <t>Найменування місцевої (регіональної) програми</t>
  </si>
  <si>
    <t>Разом загальний та спеціальний фонди</t>
  </si>
  <si>
    <t>Управління соціального захисту населення райдержадміністрації</t>
  </si>
  <si>
    <t>Програма захисту малозабезпечених верств населення Новгородківського району у  2015 році</t>
  </si>
  <si>
    <t>1090</t>
  </si>
  <si>
    <t>Інші видатки на соціальний захист населення в т.ч.</t>
  </si>
  <si>
    <t>1030</t>
  </si>
  <si>
    <t>Інші видатки на соціальний захист ветеранів війни і праці</t>
  </si>
  <si>
    <t>1010</t>
  </si>
  <si>
    <t>Районна програма соціального захисту громадян, які постраждали внаслідок Чорнобильської катастрофи на 2015 рік</t>
  </si>
  <si>
    <t>Районна комплексна програма соціальної
 підтримки сімей загиблих учасників антитерористичних операцій, військовослужбовців і поранених учасників АТО та вшанування пам"яті загиблих на 2014 -2015рр.</t>
  </si>
  <si>
    <t xml:space="preserve">Новгородківська районна державна адміністрація </t>
  </si>
  <si>
    <t xml:space="preserve">Районна цільова соціальна програма "Молодь Новгородківщини" на 2011-2015 роки </t>
  </si>
  <si>
    <t>1040</t>
  </si>
  <si>
    <t>Соціальні програми і заходи державних органів у справах молоді</t>
  </si>
  <si>
    <t xml:space="preserve">Програма про загальнорайонні заходи </t>
  </si>
  <si>
    <t>Інші видатки</t>
  </si>
  <si>
    <t>Новгородківська районна державна адміністрація (відділ освіти, молоді та спорту)</t>
  </si>
  <si>
    <t>Програма розвитку фізичної культури і спорту на період до 2016 року</t>
  </si>
  <si>
    <t>Проведення навчально тренувальних зборів і змагань</t>
  </si>
  <si>
    <t>Районна програма з реалізації в районі Національного плану дій  щодо реалізації Конвенції ООН про права дитини на період до 2016 року</t>
  </si>
  <si>
    <t>Інші програми соціального захисту 
дітей</t>
  </si>
  <si>
    <t xml:space="preserve">Всього </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</si>
  <si>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</si>
  <si>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</si>
  <si>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3</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</si>
  <si>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t>Програма по здоровленню та відпочинку дітей в Новгородківському районі на 2014-2017роки</t>
  </si>
  <si>
    <t>Програма по забезпеченню діяльності КПНРР на 2015 рік</t>
  </si>
  <si>
    <t>Районна програма діяльності комунального підприємства "Видавничо-інформаційного центру "Новгородківські вісті" Новгородківської районної ради" на 2015 рік</t>
  </si>
  <si>
    <t>Комплексна регіональна програма запобігання та реагування на надзвичайні ситуації техногенного та природного характеру у Новгородківському районі на 2006-2010 роки і на період до 2015 року</t>
  </si>
  <si>
    <t>Видатки на запобігання та ліквідацію
 надзвичайних ситуацій та наслідків стихійного лиха</t>
  </si>
  <si>
    <t>Фінансове  управління</t>
  </si>
  <si>
    <t xml:space="preserve"> </t>
  </si>
  <si>
    <t>СПЕЦІАЛЬНИЙ ФОНД</t>
  </si>
  <si>
    <t>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</si>
  <si>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 xml:space="preserve">КТКВ 070201-257400грн,
КТКВ 080800-498600 грн,
</t>
  </si>
  <si>
    <t>КТКВ 070201-10000грн</t>
  </si>
  <si>
    <t xml:space="preserve">КТКВ 070201-42000грн,
</t>
  </si>
  <si>
    <t>КТКВ 070201 - 50000 грн
КТКВ 250380- 500000грн</t>
  </si>
  <si>
    <t>КТКВ 070201- 53720грн
КТКВ 080101-15000 грн
КТКВ 080800- 13000 грн</t>
  </si>
  <si>
    <t>КТКВ 070201-439990грн,
КТКВ 080800- 46400грн,
КТКВ 091101- 39000грн
КТКВ 091209- 11000грн</t>
  </si>
  <si>
    <t>КТКВ 070201-52930грн,
КТКВ 091101- 35000грн
КТКВ 080800- 1500 грн
КТКВ 120201-1500 грн</t>
  </si>
  <si>
    <t>ЗАГАЛЬНИЙ ФОНД</t>
  </si>
  <si>
    <t>Субвенція з державного бюджету на:</t>
  </si>
  <si>
    <t>Районна програма розвитку земельних відносин на 2007-2015рр.</t>
  </si>
  <si>
    <t>Інші субвенції (обласному бюджету)</t>
  </si>
  <si>
    <t>у тому числі на реалізацію проекту "Побудуймо майбутнє разом"</t>
  </si>
  <si>
    <t>Інші субвенції ( обласному бюджету)</t>
  </si>
  <si>
    <t>КТКВ 070201-221035грн,
КТКВ 091101- 18750грн
КТКВ 080800- 1500грн,
КТКВ 120201- 1500грн,
КТКВ 250404- 3000грн</t>
  </si>
  <si>
    <t>КТКВ 070201-293790грн,
КТКВ 080101 - 18000грн,
КТКВ 091101- 18750грн
КТКВ 091209- 5500грн
КТКВ 120201- 2000 грн
КТКВ 250404- 3000 грн</t>
  </si>
  <si>
    <t>ДЖЕРЕЛА  ФІНАНСУВАННЯ НОВГОРОДКІВСЬКОГО РАЙОННОГО БЮДЖЕТУ НА 2015 РІК</t>
  </si>
  <si>
    <t>визначених у додатку 7 до рішення Новгородківської районної ради від 23січня 2015 року №380</t>
  </si>
  <si>
    <t>(грн.)</t>
  </si>
  <si>
    <t xml:space="preserve">Код </t>
  </si>
  <si>
    <t>Назва</t>
  </si>
  <si>
    <t>у тому числі бюджет розвитку</t>
  </si>
  <si>
    <t>Внутрішнє фінансування</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</si>
  <si>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</si>
  <si>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</si>
  <si>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Розміщення коштів на депозитах або придбання цінних паперів</t>
  </si>
  <si>
    <t>Фінансування  за рахунок зміни залишків коштів  бюджетів</t>
  </si>
  <si>
    <t>у тому числі за рахунок залишків коштів, що склалися на початок року</t>
  </si>
  <si>
    <t>з них за рахунок невикористаної у 2011 році субвенції з державного бюджету</t>
  </si>
  <si>
    <t>На початок періоду</t>
  </si>
  <si>
    <t>На кінець періоду</t>
  </si>
  <si>
    <t>Кошти, що передаються із загального фонду бюджету до бюджету розвитку (спеціального фонду)</t>
  </si>
  <si>
    <t xml:space="preserve">у тому числі за рахунок субвенцій з державного бюджету </t>
  </si>
  <si>
    <t>Усього за типом кредитора</t>
  </si>
  <si>
    <t>Фінансування за активними операціями</t>
  </si>
  <si>
    <t>Зміни обсягів  депозитів і цінних паперів, що використовуються для управління ліквідністю</t>
  </si>
  <si>
    <t>602000</t>
  </si>
  <si>
    <t>Зміни обсягів готівкових коштів</t>
  </si>
  <si>
    <t>602100</t>
  </si>
  <si>
    <t>602200</t>
  </si>
  <si>
    <t>602400</t>
  </si>
  <si>
    <r>
      <t>Усього за типом боргового зобов</t>
    </r>
    <r>
      <rPr>
        <b/>
        <sz val="13"/>
        <rFont val="Arial Cyr"/>
        <family val="0"/>
      </rPr>
      <t>’</t>
    </r>
    <r>
      <rPr>
        <b/>
        <sz val="13"/>
        <rFont val="Times New Roman Cyr"/>
        <family val="0"/>
      </rPr>
      <t>язання</t>
    </r>
  </si>
  <si>
    <t>_____________________________________________________________</t>
  </si>
  <si>
    <t>КТКВ 070201-57945 грн,
КТКВ 080101- 4000 грн,
КТКВ 080800- 1500 грн
КТКВ 250404- 2000 грн</t>
  </si>
  <si>
    <t>КТКВ 070201-136000грн,
КТКВ 091209- 5500грн
КТКВ 080800- 5000грн
КТКВ 120201-1000грн
КТКВ 250404- 2000грн</t>
  </si>
  <si>
    <t>КТКВ 070201-209650 грн,
КТКВ 091101- 37500 грн
КТКВ 080800- 3000 грн
КТКВ 120201- 2000 грн</t>
  </si>
  <si>
    <t>Інші субвенції
(з  обласного бюджету до місцевого бюджету на реалізацію заходів програми розвитку земельних відносин)</t>
  </si>
  <si>
    <t>КТКВ 070201-165075грн,
КТКВ 091101- 17500грн
КТКВ 080101- 22597грн
КТКВ 080800- 1500 грн
КТКВ 120201- 1000 грн</t>
  </si>
  <si>
    <t>КТКВ 070201- 176779грн,
КТКВ 091101- 18750грн
КТКВ 091209- 5500грн
КТКВ 080800- 5000 грн,
КТКВ 080101- 25000 грн,
 КТКВ120201- 3000 грн</t>
  </si>
  <si>
    <t>Субвенція на область</t>
  </si>
  <si>
    <t xml:space="preserve"> 249,4 -бдют9,4 -мнвк9,8 -зал2,4-суб с/р231,79</t>
  </si>
  <si>
    <t>вільні- на матерыали по ремонту укриття НВК №1</t>
  </si>
  <si>
    <t>вільні с/ф-3443, із з/ф-6557 на Новоанд НВК- співфін ПРООН проету</t>
  </si>
  <si>
    <t>Районна програма "Ветеран" на 2015 рік</t>
  </si>
  <si>
    <t>Програма соціально-економічного розвитку Новгородківського району на 2015 рік ( в рамках реалізації проекту "Побудуймо майбутнє разом")</t>
  </si>
  <si>
    <t>ЗАТВЕРДЖЕНО
Рішення сесії районної ради
24 липня 2015 року №424</t>
  </si>
  <si>
    <t>ЗАТВЕРДЖЕНО
Рішення сесії районної ради
"Про районний бюджет  на 2015 рік"
 23 січня 2015 року №308
 ( в редакції рішення Новгородківської районної ради
24 липня 2015 року №424)</t>
  </si>
  <si>
    <t>Додаток № 6
до рішення сесії Новгородківської районної ради
"Про районний бюджет  на 2015 рік"
23 січня 2015 року №380
 ( в редакції рішення сесії районної ради
 від 24 липня 2015 року №424)</t>
  </si>
  <si>
    <t>242,7-юля10,8, суб с/р-138,6 , вільні-102</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</si>
</sst>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s>
  <fonts count="90">
    <font>
      <sz val="10"/>
      <name val="Arial"/>
      <family val="0"/>
    </font>
    <font>
      <sz val="10"/>
      <name val="Helv"/>
      <family val="0"/>
    </font>
    <font>
      <b/>
      <sz val="12"/>
      <name val="Times New Roman"/>
      <family val="1"/>
    </font>
    <font>
      <sz val="12"/>
      <name val="Arial Cyr"/>
      <family val="0"/>
    </font>
    <font>
      <b/>
      <i/>
      <sz val="12"/>
      <name val="Times New Roman"/>
      <family val="1"/>
    </font>
    <font>
      <sz val="12"/>
      <name val="Times New Roman"/>
      <family val="1"/>
    </font>
    <font>
      <sz val="18"/>
      <name val="Arial"/>
      <family val="2"/>
    </font>
    <font>
      <b/>
      <sz val="18"/>
      <name val="Arial"/>
      <family val="2"/>
    </font>
    <font>
      <sz val="16"/>
      <name val="Arial"/>
      <family val="2"/>
    </font>
    <font>
      <b/>
      <sz val="16"/>
      <name val="Arial"/>
      <family val="2"/>
    </font>
    <font>
      <sz val="10"/>
      <name val="Arial Cyr"/>
      <family val="0"/>
    </font>
    <font>
      <sz val="8"/>
      <name val="Arial Cyr"/>
      <family val="0"/>
    </font>
    <font>
      <i/>
      <sz val="16"/>
      <name val="Times New Roman"/>
      <family val="1"/>
    </font>
    <font>
      <sz val="16"/>
      <name val="Arial Cyr"/>
      <family val="0"/>
    </font>
    <font>
      <sz val="16"/>
      <name val="Times New Roman"/>
      <family val="1"/>
    </font>
    <font>
      <sz val="14"/>
      <name val="Times New Roman"/>
      <family val="1"/>
    </font>
    <font>
      <b/>
      <sz val="16"/>
      <name val="Times New Roman"/>
      <family val="1"/>
    </font>
    <font>
      <sz val="10"/>
      <name val="Times New Roman"/>
      <family val="1"/>
    </font>
    <font>
      <sz val="8"/>
      <name val="Times New Roman"/>
      <family val="0"/>
    </font>
    <font>
      <sz val="11"/>
      <name val="Times New Roman"/>
      <family val="1"/>
    </font>
    <font>
      <b/>
      <sz val="18"/>
      <name val="Times New Roman"/>
      <family val="1"/>
    </font>
    <font>
      <b/>
      <sz val="14"/>
      <name val="Times New Roman"/>
      <family val="0"/>
    </font>
    <font>
      <vertAlign val="superscript"/>
      <sz val="8"/>
      <name val="Times New Roman"/>
      <family val="1"/>
    </font>
    <font>
      <vertAlign val="superscript"/>
      <sz val="10"/>
      <name val="Times New Roman"/>
      <family val="1"/>
    </font>
    <font>
      <i/>
      <sz val="10"/>
      <name val="Times New Roman"/>
      <family val="0"/>
    </font>
    <font>
      <b/>
      <sz val="18"/>
      <color indexed="8"/>
      <name val="Times New Roman"/>
      <family val="1"/>
    </font>
    <font>
      <b/>
      <sz val="14"/>
      <color indexed="8"/>
      <name val="Arial Cyr"/>
      <family val="0"/>
    </font>
    <font>
      <b/>
      <sz val="14"/>
      <color indexed="8"/>
      <name val="Times New Roman"/>
      <family val="1"/>
    </font>
    <font>
      <sz val="10"/>
      <color indexed="8"/>
      <name val="ARIAL"/>
      <family val="0"/>
    </font>
    <font>
      <sz val="18"/>
      <color indexed="8"/>
      <name val="Times New Roman"/>
      <family val="1"/>
    </font>
    <font>
      <sz val="18"/>
      <name val="Times New Roman"/>
      <family val="1"/>
    </font>
    <font>
      <sz val="14"/>
      <color indexed="8"/>
      <name val="Times New Roman"/>
      <family val="1"/>
    </font>
    <font>
      <sz val="14"/>
      <name val="Arial Cyr"/>
      <family val="0"/>
    </font>
    <font>
      <i/>
      <sz val="14"/>
      <name val="Times New Roman"/>
      <family val="1"/>
    </font>
    <font>
      <i/>
      <sz val="14"/>
      <name val="Arial Cyr"/>
      <family val="0"/>
    </font>
    <font>
      <b/>
      <i/>
      <sz val="14"/>
      <color indexed="8"/>
      <name val="Arial Cyr"/>
      <family val="0"/>
    </font>
    <font>
      <b/>
      <i/>
      <sz val="14"/>
      <color indexed="8"/>
      <name val="Times New Roman"/>
      <family val="1"/>
    </font>
    <font>
      <sz val="14"/>
      <color indexed="8"/>
      <name val="Arial Cyr"/>
      <family val="0"/>
    </font>
    <font>
      <b/>
      <sz val="14"/>
      <name val="Arial Cyr"/>
      <family val="0"/>
    </font>
    <font>
      <i/>
      <sz val="14"/>
      <color indexed="8"/>
      <name val="Times New Roman"/>
      <family val="1"/>
    </font>
    <font>
      <b/>
      <i/>
      <sz val="14"/>
      <name val="Times New Roman"/>
      <family val="1"/>
    </font>
    <font>
      <b/>
      <i/>
      <sz val="18"/>
      <name val="Times New Roman"/>
      <family val="1"/>
    </font>
    <font>
      <i/>
      <sz val="12"/>
      <name val="Times New Roman"/>
      <family val="1"/>
    </font>
    <font>
      <b/>
      <i/>
      <sz val="12"/>
      <name val="Arial"/>
      <family val="2"/>
    </font>
    <font>
      <b/>
      <sz val="10"/>
      <name val="Arial"/>
      <family val="2"/>
    </font>
    <font>
      <b/>
      <sz val="14"/>
      <name val="Arial"/>
      <family val="2"/>
    </font>
    <font>
      <b/>
      <i/>
      <sz val="14"/>
      <name val="Arial"/>
      <family val="2"/>
    </font>
    <font>
      <sz val="14"/>
      <name val="Arial"/>
      <family val="2"/>
    </font>
    <font>
      <i/>
      <sz val="14"/>
      <name val="Arial"/>
      <family val="2"/>
    </font>
    <font>
      <b/>
      <i/>
      <sz val="11"/>
      <name val="Arial"/>
      <family val="2"/>
    </font>
    <font>
      <b/>
      <i/>
      <sz val="10"/>
      <name val="Arial"/>
      <family val="2"/>
    </font>
    <font>
      <sz val="14"/>
      <color indexed="10"/>
      <name val="Arial"/>
      <family val="2"/>
    </font>
    <font>
      <sz val="14"/>
      <color indexed="12"/>
      <name val="Arial"/>
      <family val="2"/>
    </font>
    <font>
      <b/>
      <i/>
      <sz val="14"/>
      <color indexed="10"/>
      <name val="Arial"/>
      <family val="2"/>
    </font>
    <font>
      <sz val="12"/>
      <name val="Arial"/>
      <family val="0"/>
    </font>
    <font>
      <b/>
      <sz val="12"/>
      <name val="Arial"/>
      <family val="2"/>
    </font>
    <font>
      <sz val="11"/>
      <name val="Arial"/>
      <family val="0"/>
    </font>
    <font>
      <b/>
      <sz val="10"/>
      <name val="Arial Cyr"/>
      <family val="0"/>
    </font>
    <font>
      <b/>
      <sz val="10"/>
      <name val="Times New Roman Cyr"/>
      <family val="1"/>
    </font>
    <font>
      <b/>
      <sz val="16"/>
      <name val="Times New Roman Cyr"/>
      <family val="0"/>
    </font>
    <font>
      <b/>
      <sz val="14"/>
      <name val="Times New Roman Cyr"/>
      <family val="1"/>
    </font>
    <font>
      <b/>
      <sz val="18"/>
      <name val="Times New Roman Cyr"/>
      <family val="1"/>
    </font>
    <font>
      <b/>
      <sz val="12"/>
      <name val="Times New Roman Cyr"/>
      <family val="0"/>
    </font>
    <font>
      <b/>
      <sz val="12"/>
      <name val="Times New Roman CYR"/>
      <family val="0"/>
    </font>
    <font>
      <b/>
      <sz val="11"/>
      <name val="Times New Roman Cyr"/>
      <family val="1"/>
    </font>
    <font>
      <b/>
      <sz val="11"/>
      <name val="Times New Roman"/>
      <family val="1"/>
    </font>
    <font>
      <b/>
      <sz val="10"/>
      <name val="Times New Roman CYR"/>
      <family val="0"/>
    </font>
    <font>
      <b/>
      <sz val="10"/>
      <name val="Times New Roman"/>
      <family val="1"/>
    </font>
    <font>
      <b/>
      <sz val="12"/>
      <name val="Arial Cyr"/>
      <family val="0"/>
    </font>
    <font>
      <sz val="8"/>
      <name val="Arial"/>
      <family val="0"/>
    </font>
    <font>
      <b/>
      <vertAlign val="superscript"/>
      <sz val="18"/>
      <name val="Times New Roman"/>
      <family val="1"/>
    </font>
    <font>
      <b/>
      <vertAlign val="superscript"/>
      <sz val="10"/>
      <name val="Times New Roman"/>
      <family val="1"/>
    </font>
    <font>
      <b/>
      <sz val="10"/>
      <color indexed="8"/>
      <name val="Times New Roman"/>
      <family val="1"/>
    </font>
    <font>
      <sz val="10"/>
      <color indexed="8"/>
      <name val="Times New Roman"/>
      <family val="1"/>
    </font>
    <font>
      <sz val="9"/>
      <color indexed="8"/>
      <name val="Times New Roman"/>
      <family val="1"/>
    </font>
    <font>
      <sz val="8"/>
      <name val="Helv"/>
      <family val="0"/>
    </font>
    <font>
      <sz val="10"/>
      <name val="Times New Roman Cyr"/>
      <family val="1"/>
    </font>
    <font>
      <sz val="12"/>
      <name val="Times New Roman Cyr"/>
      <family val="1"/>
    </font>
    <font>
      <b/>
      <sz val="9"/>
      <name val="Times New Roman Cyr"/>
      <family val="1"/>
    </font>
    <font>
      <b/>
      <sz val="15"/>
      <name val="Times New Roman Cyr"/>
      <family val="1"/>
    </font>
    <font>
      <b/>
      <i/>
      <sz val="15"/>
      <name val="Times New Roman Cyr"/>
      <family val="1"/>
    </font>
    <font>
      <sz val="15"/>
      <name val="Times New Roman Cyr"/>
      <family val="1"/>
    </font>
    <font>
      <b/>
      <i/>
      <sz val="12"/>
      <name val="Times New Roman Cyr"/>
      <family val="0"/>
    </font>
    <font>
      <b/>
      <i/>
      <sz val="10"/>
      <name val="Times New Roman Cyr"/>
      <family val="0"/>
    </font>
    <font>
      <i/>
      <sz val="12"/>
      <name val="Times New Roman Cyr"/>
      <family val="0"/>
    </font>
    <font>
      <i/>
      <sz val="15"/>
      <name val="Times New Roman Cyr"/>
      <family val="1"/>
    </font>
    <font>
      <b/>
      <sz val="13"/>
      <name val="Times New Roman Cyr"/>
      <family val="0"/>
    </font>
    <font>
      <b/>
      <sz val="13"/>
      <name val="Arial Cyr"/>
      <family val="0"/>
    </font>
    <font>
      <u val="single"/>
      <sz val="10"/>
      <name val="Times New Roman Cyr"/>
      <family val="1"/>
    </font>
    <font>
      <sz val="14"/>
      <name val="Times New Roman Cyr"/>
      <family val="1"/>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49">
    <border>
      <left/>
      <right/>
      <top/>
      <bottom/>
      <diagonal/>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medium">
        <color indexed="8"/>
      </top>
      <bottom style="medium">
        <color indexed="8"/>
      </bottom>
    </border>
    <border>
      <left style="thin"/>
      <right style="thin"/>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style="medium"/>
      <bottom style="thin"/>
    </border>
    <border>
      <left style="thin"/>
      <right style="thin"/>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medium"/>
      <bottom>
        <color indexed="63"/>
      </bottom>
    </border>
    <border>
      <left style="thin"/>
      <right/>
      <top style="thin"/>
      <bottom style="thin"/>
    </border>
    <border>
      <left style="thin"/>
      <right>
        <color indexed="63"/>
      </right>
      <top>
        <color indexed="63"/>
      </top>
      <bottom style="thin"/>
    </border>
    <border>
      <left style="medium"/>
      <right style="medium"/>
      <top style="thin"/>
      <bottom style="medium"/>
    </border>
    <border>
      <left style="thin"/>
      <right>
        <color indexed="63"/>
      </right>
      <top style="thin"/>
      <bottom>
        <color indexed="63"/>
      </bottom>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thin"/>
      <right style="thin"/>
      <top style="thin"/>
      <bottom/>
    </border>
    <border>
      <left>
        <color indexed="63"/>
      </left>
      <right style="thin"/>
      <top style="thin"/>
      <bottom style="thin"/>
    </border>
    <border>
      <left style="medium"/>
      <right style="medium"/>
      <top style="medium"/>
      <bottom style="thin"/>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medium"/>
      <top>
        <color indexed="63"/>
      </top>
      <bottom style="medium"/>
    </border>
    <border>
      <left style="medium"/>
      <right>
        <color indexed="63"/>
      </right>
      <top style="medium"/>
      <bottom/>
    </border>
  </borders>
  <cellStyleXfs count="22">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28" fillId="0" borderId="0">
      <alignment vertical="top"/>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65">
    <xf numFmtId="0" fontId="0" fillId="0" borderId="0" xfId="0" applyAlignment="1">
      <alignment/>
    </xf>
    <xf numFmtId="0" fontId="1" fillId="0" borderId="0" xfId="0"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49" fontId="11" fillId="0" borderId="0" xfId="0" applyNumberFormat="1" applyFont="1" applyAlignment="1">
      <alignment wrapText="1"/>
    </xf>
    <xf numFmtId="0" fontId="1" fillId="0" borderId="0" xfId="0" applyAlignment="1">
      <alignment horizontal="right"/>
    </xf>
    <xf numFmtId="0" fontId="1" fillId="0" borderId="0" xfId="0" applyBorder="1" applyAlignment="1">
      <alignment/>
    </xf>
    <xf numFmtId="0" fontId="9" fillId="0" borderId="1" xfId="0" applyFont="1" applyBorder="1" applyAlignment="1">
      <alignment horizontal="center" wrapText="1"/>
    </xf>
    <xf numFmtId="0" fontId="9" fillId="0" borderId="2" xfId="0" applyFont="1" applyBorder="1" applyAlignment="1">
      <alignment horizontal="center"/>
    </xf>
    <xf numFmtId="0" fontId="9" fillId="0" borderId="2" xfId="0" applyFont="1" applyBorder="1" applyAlignment="1">
      <alignment horizont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3" fillId="0" borderId="2" xfId="0" applyFont="1" applyFill="1" applyBorder="1" applyAlignment="1">
      <alignment/>
    </xf>
    <xf numFmtId="0" fontId="13" fillId="0" borderId="2" xfId="0" applyFont="1" applyBorder="1" applyAlignment="1">
      <alignment/>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2" xfId="0" applyFont="1" applyBorder="1" applyAlignment="1">
      <alignment vertical="top" wrapText="1"/>
    </xf>
    <xf numFmtId="0" fontId="1" fillId="0" borderId="0" xfId="0" applyFill="1" applyBorder="1" applyAlignment="1">
      <alignment/>
    </xf>
    <xf numFmtId="0" fontId="14" fillId="0" borderId="4" xfId="0" applyFont="1" applyBorder="1" applyAlignment="1">
      <alignment horizontal="center" vertical="top" wrapText="1"/>
    </xf>
    <xf numFmtId="0" fontId="14" fillId="0" borderId="0" xfId="0" applyFont="1" applyAlignment="1">
      <alignment/>
    </xf>
    <xf numFmtId="0" fontId="3" fillId="0" borderId="0" xfId="0" applyFont="1" applyAlignment="1">
      <alignment horizontal="right"/>
    </xf>
    <xf numFmtId="0" fontId="14" fillId="0" borderId="3" xfId="0" applyFont="1" applyBorder="1" applyAlignment="1">
      <alignment vertical="top" wrapText="1"/>
    </xf>
    <xf numFmtId="0" fontId="14" fillId="0" borderId="3" xfId="0" applyFont="1" applyBorder="1" applyAlignment="1">
      <alignment horizontal="justify" vertical="top" wrapText="1"/>
    </xf>
    <xf numFmtId="0" fontId="14" fillId="0" borderId="3" xfId="0" applyFont="1" applyFill="1" applyBorder="1" applyAlignment="1">
      <alignment horizontal="justify" vertical="top" wrapText="1"/>
    </xf>
    <xf numFmtId="0" fontId="15" fillId="0" borderId="2" xfId="0" applyFont="1" applyBorder="1" applyAlignment="1">
      <alignment horizontal="center" vertical="top" wrapText="1"/>
    </xf>
    <xf numFmtId="0" fontId="16" fillId="0" borderId="5" xfId="0" applyFont="1" applyBorder="1" applyAlignment="1">
      <alignment/>
    </xf>
    <xf numFmtId="0" fontId="3" fillId="0" borderId="0" xfId="0" applyFont="1" applyAlignment="1">
      <alignment/>
    </xf>
    <xf numFmtId="0" fontId="5" fillId="0" borderId="0" xfId="0" applyFont="1" applyFill="1" applyAlignment="1">
      <alignment/>
    </xf>
    <xf numFmtId="0" fontId="17" fillId="0" borderId="0" xfId="0" applyNumberFormat="1" applyFont="1" applyFill="1" applyAlignment="1" applyProtection="1">
      <alignment/>
      <protection/>
    </xf>
    <xf numFmtId="0" fontId="17" fillId="0" borderId="0" xfId="0" applyNumberFormat="1" applyFont="1" applyFill="1" applyAlignment="1" applyProtection="1">
      <alignment/>
      <protection/>
    </xf>
    <xf numFmtId="0" fontId="18" fillId="0" borderId="0" xfId="0" applyNumberFormat="1" applyFont="1" applyFill="1" applyAlignment="1" applyProtection="1">
      <alignment horizontal="center" vertical="center" wrapText="1"/>
      <protection/>
    </xf>
    <xf numFmtId="0" fontId="19" fillId="0" borderId="0" xfId="0" applyNumberFormat="1" applyFont="1" applyFill="1" applyAlignment="1" applyProtection="1">
      <alignment vertical="center" wrapText="1"/>
      <protection/>
    </xf>
    <xf numFmtId="0" fontId="17" fillId="0" borderId="0" xfId="0" applyFont="1" applyFill="1" applyAlignment="1">
      <alignment/>
    </xf>
    <xf numFmtId="0" fontId="21" fillId="0" borderId="0" xfId="0" applyNumberFormat="1" applyFont="1" applyFill="1" applyBorder="1" applyAlignment="1" applyProtection="1">
      <alignment horizontal="center"/>
      <protection/>
    </xf>
    <xf numFmtId="0" fontId="17" fillId="0" borderId="0" xfId="0" applyFont="1" applyFill="1" applyBorder="1" applyAlignment="1">
      <alignment horizontal="center"/>
    </xf>
    <xf numFmtId="0" fontId="17" fillId="0" borderId="0" xfId="0" applyFont="1" applyFill="1" applyBorder="1" applyAlignment="1">
      <alignment horizontal="center"/>
    </xf>
    <xf numFmtId="0" fontId="21" fillId="0" borderId="0" xfId="0" applyNumberFormat="1" applyFont="1" applyFill="1" applyBorder="1" applyAlignment="1" applyProtection="1">
      <alignment horizontal="center" vertical="top"/>
      <protection/>
    </xf>
    <xf numFmtId="0" fontId="21"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NumberFormat="1" applyFont="1" applyFill="1" applyBorder="1" applyAlignment="1" applyProtection="1">
      <alignment horizontal="right" vertical="center"/>
      <protection/>
    </xf>
    <xf numFmtId="0" fontId="17" fillId="0" borderId="6" xfId="0" applyNumberFormat="1" applyFont="1" applyFill="1" applyBorder="1" applyAlignment="1" applyProtection="1">
      <alignment horizontal="center" vertical="center" wrapText="1"/>
      <protection/>
    </xf>
    <xf numFmtId="0" fontId="15" fillId="2" borderId="7" xfId="0" applyFont="1" applyFill="1" applyBorder="1" applyAlignment="1">
      <alignment horizontal="center"/>
    </xf>
    <xf numFmtId="0" fontId="25" fillId="2" borderId="8" xfId="0" applyFont="1" applyFill="1" applyBorder="1" applyAlignment="1">
      <alignment horizontal="left" vertical="top" wrapText="1"/>
    </xf>
    <xf numFmtId="49" fontId="20" fillId="2" borderId="6" xfId="0" applyNumberFormat="1" applyFont="1" applyFill="1" applyBorder="1" applyAlignment="1">
      <alignment horizontal="center" vertical="center" wrapText="1"/>
    </xf>
    <xf numFmtId="0" fontId="25" fillId="0" borderId="8" xfId="0" applyFont="1" applyBorder="1" applyAlignment="1">
      <alignment horizontal="center" vertical="top" wrapText="1"/>
    </xf>
    <xf numFmtId="0" fontId="26" fillId="2" borderId="6" xfId="0" applyFont="1" applyFill="1" applyBorder="1" applyAlignment="1">
      <alignment/>
    </xf>
    <xf numFmtId="0" fontId="26" fillId="2" borderId="8" xfId="0" applyFont="1" applyFill="1" applyBorder="1" applyAlignment="1">
      <alignment/>
    </xf>
    <xf numFmtId="180" fontId="27" fillId="2" borderId="8" xfId="18" applyNumberFormat="1" applyFont="1" applyFill="1" applyBorder="1" applyAlignment="1">
      <alignment vertical="center"/>
      <protection/>
    </xf>
    <xf numFmtId="0" fontId="17" fillId="0" borderId="0" xfId="0" applyFont="1" applyFill="1" applyAlignment="1">
      <alignment vertical="center"/>
    </xf>
    <xf numFmtId="0" fontId="1" fillId="0" borderId="9" xfId="0" applyBorder="1" applyAlignment="1">
      <alignment/>
    </xf>
    <xf numFmtId="0" fontId="29" fillId="0" borderId="10" xfId="0" applyFont="1" applyBorder="1" applyAlignment="1">
      <alignment horizontal="left" vertical="top" wrapText="1"/>
    </xf>
    <xf numFmtId="0" fontId="30" fillId="0" borderId="0" xfId="0" applyFont="1" applyBorder="1" applyAlignment="1">
      <alignment/>
    </xf>
    <xf numFmtId="0" fontId="31" fillId="0" borderId="10" xfId="0" applyFont="1" applyBorder="1" applyAlignment="1">
      <alignment vertical="top" wrapText="1"/>
    </xf>
    <xf numFmtId="0" fontId="32" fillId="2" borderId="0" xfId="0" applyFont="1" applyFill="1" applyBorder="1" applyAlignment="1">
      <alignment/>
    </xf>
    <xf numFmtId="0" fontId="15" fillId="0" borderId="10" xfId="0" applyFont="1" applyBorder="1" applyAlignment="1">
      <alignment/>
    </xf>
    <xf numFmtId="0" fontId="15" fillId="0" borderId="0" xfId="0" applyFont="1" applyBorder="1" applyAlignment="1">
      <alignment/>
    </xf>
    <xf numFmtId="0" fontId="26" fillId="2" borderId="10" xfId="0" applyFont="1" applyFill="1" applyBorder="1" applyAlignment="1">
      <alignment/>
    </xf>
    <xf numFmtId="0" fontId="30" fillId="0" borderId="8" xfId="0" applyFont="1" applyFill="1" applyBorder="1" applyAlignment="1">
      <alignment horizontal="left" vertical="top" wrapText="1"/>
    </xf>
    <xf numFmtId="0" fontId="30" fillId="0" borderId="6" xfId="0" applyFont="1" applyBorder="1" applyAlignment="1">
      <alignment/>
    </xf>
    <xf numFmtId="0" fontId="15" fillId="0" borderId="8" xfId="0" applyFont="1" applyFill="1" applyBorder="1" applyAlignment="1">
      <alignment vertical="top" wrapText="1"/>
    </xf>
    <xf numFmtId="0" fontId="32" fillId="2" borderId="6" xfId="0" applyFont="1" applyFill="1" applyBorder="1" applyAlignment="1">
      <alignment/>
    </xf>
    <xf numFmtId="0" fontId="15" fillId="0" borderId="8" xfId="0" applyFont="1" applyBorder="1" applyAlignment="1">
      <alignment/>
    </xf>
    <xf numFmtId="0" fontId="15" fillId="0" borderId="6" xfId="0" applyFont="1" applyBorder="1" applyAlignment="1">
      <alignment/>
    </xf>
    <xf numFmtId="180" fontId="27" fillId="2" borderId="10" xfId="18" applyNumberFormat="1" applyFont="1" applyFill="1" applyBorder="1" applyAlignment="1">
      <alignment vertical="center"/>
      <protection/>
    </xf>
    <xf numFmtId="180" fontId="27" fillId="2" borderId="11" xfId="18" applyNumberFormat="1" applyFont="1" applyFill="1" applyBorder="1" applyAlignment="1">
      <alignment vertical="center"/>
      <protection/>
    </xf>
    <xf numFmtId="0" fontId="1" fillId="0" borderId="12" xfId="0" applyBorder="1" applyAlignment="1">
      <alignment/>
    </xf>
    <xf numFmtId="0" fontId="30" fillId="0" borderId="11" xfId="0" applyFont="1" applyFill="1" applyBorder="1" applyAlignment="1">
      <alignment horizontal="left" vertical="top" wrapText="1"/>
    </xf>
    <xf numFmtId="0" fontId="30" fillId="0" borderId="13" xfId="0" applyFont="1" applyBorder="1" applyAlignment="1">
      <alignment/>
    </xf>
    <xf numFmtId="0" fontId="33" fillId="0" borderId="11" xfId="0" applyFont="1" applyFill="1" applyBorder="1" applyAlignment="1">
      <alignment vertical="top" wrapText="1"/>
    </xf>
    <xf numFmtId="0" fontId="34" fillId="2" borderId="13" xfId="0" applyFont="1" applyFill="1" applyBorder="1" applyAlignment="1">
      <alignment/>
    </xf>
    <xf numFmtId="0" fontId="33" fillId="0" borderId="11" xfId="0" applyFont="1" applyBorder="1" applyAlignment="1">
      <alignment/>
    </xf>
    <xf numFmtId="0" fontId="33" fillId="0" borderId="13" xfId="0" applyFont="1" applyBorder="1" applyAlignment="1">
      <alignment/>
    </xf>
    <xf numFmtId="0" fontId="35" fillId="2" borderId="8" xfId="0" applyFont="1" applyFill="1" applyBorder="1" applyAlignment="1">
      <alignment/>
    </xf>
    <xf numFmtId="0" fontId="33" fillId="0" borderId="14" xfId="0" applyFont="1" applyBorder="1" applyAlignment="1">
      <alignment/>
    </xf>
    <xf numFmtId="180" fontId="36" fillId="2" borderId="8" xfId="18" applyNumberFormat="1" applyFont="1" applyFill="1" applyBorder="1" applyAlignment="1">
      <alignment vertical="center"/>
      <protection/>
    </xf>
    <xf numFmtId="0" fontId="15" fillId="0" borderId="10" xfId="0" applyFont="1" applyBorder="1" applyAlignment="1">
      <alignment/>
    </xf>
    <xf numFmtId="0" fontId="26" fillId="2" borderId="11" xfId="0" applyFont="1" applyFill="1" applyBorder="1" applyAlignment="1">
      <alignment/>
    </xf>
    <xf numFmtId="0" fontId="1" fillId="2" borderId="15" xfId="0" applyFill="1" applyBorder="1" applyAlignment="1">
      <alignment/>
    </xf>
    <xf numFmtId="0" fontId="20" fillId="0" borderId="8" xfId="0" applyFont="1" applyBorder="1" applyAlignment="1">
      <alignment/>
    </xf>
    <xf numFmtId="0" fontId="25" fillId="0" borderId="10" xfId="0" applyFont="1" applyBorder="1" applyAlignment="1">
      <alignment horizontal="left" vertical="top" wrapText="1"/>
    </xf>
    <xf numFmtId="0" fontId="33" fillId="0" borderId="10" xfId="0" applyFont="1" applyBorder="1" applyAlignment="1">
      <alignment horizontal="left"/>
    </xf>
    <xf numFmtId="0" fontId="29" fillId="0" borderId="8" xfId="0" applyFont="1" applyBorder="1" applyAlignment="1">
      <alignment horizontal="left" vertical="top" wrapText="1"/>
    </xf>
    <xf numFmtId="0" fontId="15" fillId="0" borderId="8" xfId="0" applyFont="1" applyBorder="1" applyAlignment="1">
      <alignment horizontal="left"/>
    </xf>
    <xf numFmtId="0" fontId="15" fillId="0" borderId="10" xfId="0" applyFont="1" applyBorder="1" applyAlignment="1">
      <alignment horizontal="left" wrapText="1"/>
    </xf>
    <xf numFmtId="0" fontId="15" fillId="0" borderId="8" xfId="0" applyFont="1" applyBorder="1" applyAlignment="1">
      <alignment/>
    </xf>
    <xf numFmtId="0" fontId="15" fillId="0" borderId="10" xfId="0" applyFont="1" applyBorder="1" applyAlignment="1">
      <alignment wrapText="1"/>
    </xf>
    <xf numFmtId="0" fontId="15" fillId="0" borderId="8" xfId="0" applyFont="1" applyBorder="1" applyAlignment="1">
      <alignment wrapText="1"/>
    </xf>
    <xf numFmtId="0" fontId="30" fillId="0" borderId="16" xfId="0" applyFont="1" applyBorder="1" applyAlignment="1">
      <alignment horizontal="left" vertical="top" wrapText="1"/>
    </xf>
    <xf numFmtId="0" fontId="30" fillId="0" borderId="17" xfId="0" applyFont="1" applyBorder="1" applyAlignment="1">
      <alignment/>
    </xf>
    <xf numFmtId="0" fontId="15" fillId="0" borderId="16" xfId="0" applyFont="1" applyBorder="1" applyAlignment="1">
      <alignment wrapText="1"/>
    </xf>
    <xf numFmtId="0" fontId="32" fillId="2" borderId="17" xfId="0" applyFont="1" applyFill="1" applyBorder="1" applyAlignment="1">
      <alignment/>
    </xf>
    <xf numFmtId="0" fontId="15" fillId="0" borderId="16" xfId="0" applyFont="1" applyBorder="1" applyAlignment="1">
      <alignment/>
    </xf>
    <xf numFmtId="0" fontId="15" fillId="0" borderId="17" xfId="0" applyFont="1" applyBorder="1" applyAlignment="1">
      <alignment/>
    </xf>
    <xf numFmtId="0" fontId="26" fillId="2" borderId="16" xfId="0" applyFont="1" applyFill="1" applyBorder="1" applyAlignment="1">
      <alignment/>
    </xf>
    <xf numFmtId="0" fontId="30" fillId="0" borderId="10" xfId="0" applyFont="1" applyBorder="1" applyAlignment="1">
      <alignment horizontal="left" vertical="top" wrapText="1"/>
    </xf>
    <xf numFmtId="0" fontId="15" fillId="0" borderId="10" xfId="0" applyFont="1" applyBorder="1" applyAlignment="1">
      <alignment vertical="top" wrapText="1"/>
    </xf>
    <xf numFmtId="180" fontId="27" fillId="2" borderId="18" xfId="18" applyNumberFormat="1" applyFont="1" applyFill="1" applyBorder="1" applyAlignment="1">
      <alignment vertical="center"/>
      <protection/>
    </xf>
    <xf numFmtId="0" fontId="1" fillId="2" borderId="9" xfId="0" applyFill="1" applyBorder="1" applyAlignment="1">
      <alignment/>
    </xf>
    <xf numFmtId="0" fontId="25" fillId="2" borderId="10" xfId="0" applyFont="1" applyFill="1" applyBorder="1" applyAlignment="1">
      <alignment horizontal="left" vertical="top" wrapText="1"/>
    </xf>
    <xf numFmtId="0" fontId="30" fillId="2" borderId="0" xfId="0" applyFont="1" applyFill="1" applyBorder="1" applyAlignment="1">
      <alignment/>
    </xf>
    <xf numFmtId="0" fontId="20" fillId="2" borderId="10" xfId="0" applyFont="1" applyFill="1" applyBorder="1" applyAlignment="1">
      <alignment horizontal="center" vertical="top" wrapText="1"/>
    </xf>
    <xf numFmtId="0" fontId="26" fillId="2" borderId="0" xfId="0" applyFont="1" applyFill="1" applyBorder="1" applyAlignment="1">
      <alignment/>
    </xf>
    <xf numFmtId="0" fontId="1" fillId="0" borderId="19" xfId="0" applyBorder="1" applyAlignment="1">
      <alignment/>
    </xf>
    <xf numFmtId="0" fontId="30" fillId="0" borderId="8" xfId="0" applyFont="1" applyBorder="1" applyAlignment="1">
      <alignment horizontal="left" vertical="top" wrapText="1"/>
    </xf>
    <xf numFmtId="0" fontId="15" fillId="0" borderId="0" xfId="0" applyFont="1" applyFill="1" applyBorder="1" applyAlignment="1">
      <alignment/>
    </xf>
    <xf numFmtId="0" fontId="29" fillId="0" borderId="20" xfId="0" applyFont="1" applyBorder="1" applyAlignment="1">
      <alignment horizontal="left" vertical="top" wrapText="1"/>
    </xf>
    <xf numFmtId="0" fontId="30" fillId="0" borderId="5" xfId="0" applyFont="1" applyBorder="1" applyAlignment="1">
      <alignment/>
    </xf>
    <xf numFmtId="0" fontId="15" fillId="0" borderId="20" xfId="0" applyFont="1" applyBorder="1" applyAlignment="1">
      <alignment wrapText="1"/>
    </xf>
    <xf numFmtId="0" fontId="15" fillId="0" borderId="20" xfId="0" applyFont="1" applyBorder="1" applyAlignment="1">
      <alignment/>
    </xf>
    <xf numFmtId="0" fontId="15" fillId="0" borderId="5" xfId="0" applyFont="1" applyBorder="1" applyAlignment="1">
      <alignment/>
    </xf>
    <xf numFmtId="0" fontId="26" fillId="2" borderId="20" xfId="0" applyFont="1" applyFill="1" applyBorder="1" applyAlignment="1">
      <alignment/>
    </xf>
    <xf numFmtId="0" fontId="37" fillId="2" borderId="0" xfId="0" applyFont="1" applyFill="1" applyBorder="1" applyAlignment="1">
      <alignment/>
    </xf>
    <xf numFmtId="0" fontId="1" fillId="0" borderId="15" xfId="0" applyBorder="1" applyAlignment="1">
      <alignment/>
    </xf>
    <xf numFmtId="0" fontId="30" fillId="2" borderId="6" xfId="0" applyFont="1" applyFill="1" applyBorder="1" applyAlignment="1">
      <alignment/>
    </xf>
    <xf numFmtId="0" fontId="20" fillId="2" borderId="8" xfId="0" applyFont="1" applyFill="1" applyBorder="1" applyAlignment="1">
      <alignment wrapText="1"/>
    </xf>
    <xf numFmtId="0" fontId="38" fillId="2" borderId="6" xfId="0" applyFont="1" applyFill="1" applyBorder="1" applyAlignment="1">
      <alignment/>
    </xf>
    <xf numFmtId="0" fontId="38" fillId="2" borderId="8" xfId="0" applyFont="1" applyFill="1" applyBorder="1" applyAlignment="1">
      <alignment/>
    </xf>
    <xf numFmtId="0" fontId="21" fillId="0" borderId="10" xfId="0" applyFont="1" applyBorder="1" applyAlignment="1">
      <alignment vertical="top" wrapText="1"/>
    </xf>
    <xf numFmtId="0" fontId="38" fillId="2" borderId="0" xfId="0" applyFont="1" applyFill="1" applyBorder="1" applyAlignment="1">
      <alignment/>
    </xf>
    <xf numFmtId="0" fontId="38" fillId="2" borderId="10" xfId="0" applyFont="1" applyFill="1" applyBorder="1" applyAlignment="1">
      <alignment/>
    </xf>
    <xf numFmtId="0" fontId="38" fillId="0" borderId="0" xfId="0" applyFont="1" applyBorder="1" applyAlignment="1">
      <alignment/>
    </xf>
    <xf numFmtId="0" fontId="38" fillId="0" borderId="10" xfId="0" applyFont="1" applyBorder="1" applyAlignment="1">
      <alignment/>
    </xf>
    <xf numFmtId="0" fontId="15" fillId="0" borderId="8" xfId="0" applyFont="1" applyBorder="1" applyAlignment="1">
      <alignment horizontal="left" vertical="top" wrapText="1"/>
    </xf>
    <xf numFmtId="0" fontId="30" fillId="0" borderId="8" xfId="0" applyFont="1" applyBorder="1" applyAlignment="1">
      <alignment horizontal="left" vertical="top"/>
    </xf>
    <xf numFmtId="0" fontId="15" fillId="0" borderId="8" xfId="0" applyFont="1" applyBorder="1" applyAlignment="1">
      <alignment vertical="top" wrapText="1"/>
    </xf>
    <xf numFmtId="0" fontId="30" fillId="0" borderId="10" xfId="0" applyFont="1" applyBorder="1" applyAlignment="1">
      <alignment horizontal="left" vertical="top"/>
    </xf>
    <xf numFmtId="0" fontId="1" fillId="0" borderId="21" xfId="0" applyBorder="1" applyAlignment="1">
      <alignment/>
    </xf>
    <xf numFmtId="0" fontId="30" fillId="0" borderId="22" xfId="0" applyFont="1" applyBorder="1" applyAlignment="1">
      <alignment/>
    </xf>
    <xf numFmtId="0" fontId="15" fillId="0" borderId="18" xfId="0" applyNumberFormat="1" applyFont="1" applyBorder="1" applyAlignment="1">
      <alignment vertical="top" wrapText="1"/>
    </xf>
    <xf numFmtId="0" fontId="32" fillId="2" borderId="23" xfId="0" applyFont="1" applyFill="1" applyBorder="1" applyAlignment="1">
      <alignment/>
    </xf>
    <xf numFmtId="0" fontId="15" fillId="0" borderId="18" xfId="0" applyFont="1" applyBorder="1" applyAlignment="1">
      <alignment/>
    </xf>
    <xf numFmtId="0" fontId="15" fillId="0" borderId="22" xfId="0" applyFont="1" applyBorder="1" applyAlignment="1">
      <alignment/>
    </xf>
    <xf numFmtId="0" fontId="26" fillId="2" borderId="24" xfId="0" applyFont="1" applyFill="1" applyBorder="1" applyAlignment="1">
      <alignment/>
    </xf>
    <xf numFmtId="0" fontId="1" fillId="0" borderId="25" xfId="0" applyBorder="1" applyAlignment="1">
      <alignment/>
    </xf>
    <xf numFmtId="0" fontId="15" fillId="0" borderId="11" xfId="0" applyNumberFormat="1" applyFont="1" applyBorder="1" applyAlignment="1">
      <alignment vertical="top" wrapText="1"/>
    </xf>
    <xf numFmtId="0" fontId="32" fillId="2" borderId="26" xfId="0" applyFont="1" applyFill="1" applyBorder="1" applyAlignment="1">
      <alignment/>
    </xf>
    <xf numFmtId="0" fontId="15" fillId="0" borderId="11" xfId="0" applyFont="1" applyBorder="1" applyAlignment="1">
      <alignment/>
    </xf>
    <xf numFmtId="0" fontId="15" fillId="0" borderId="13" xfId="0" applyFont="1" applyBorder="1" applyAlignment="1">
      <alignment/>
    </xf>
    <xf numFmtId="0" fontId="26" fillId="2" borderId="27" xfId="0" applyFont="1" applyFill="1" applyBorder="1" applyAlignment="1">
      <alignment/>
    </xf>
    <xf numFmtId="0" fontId="15" fillId="0" borderId="8" xfId="0" applyNumberFormat="1" applyFont="1" applyBorder="1" applyAlignment="1">
      <alignment vertical="top" wrapText="1"/>
    </xf>
    <xf numFmtId="0" fontId="15" fillId="0" borderId="8" xfId="0" applyFont="1" applyBorder="1" applyAlignment="1">
      <alignment horizontal="justify" vertical="top" wrapText="1"/>
    </xf>
    <xf numFmtId="0" fontId="30" fillId="0" borderId="20" xfId="0" applyFont="1" applyBorder="1" applyAlignment="1">
      <alignment horizontal="left" vertical="top" wrapText="1"/>
    </xf>
    <xf numFmtId="0" fontId="15" fillId="0" borderId="20" xfId="0" applyNumberFormat="1" applyFont="1" applyBorder="1" applyAlignment="1">
      <alignment horizontal="justify" vertical="top" wrapText="1"/>
    </xf>
    <xf numFmtId="0" fontId="32" fillId="2" borderId="5" xfId="0" applyFont="1" applyFill="1" applyBorder="1" applyAlignment="1">
      <alignment/>
    </xf>
    <xf numFmtId="0" fontId="21" fillId="0" borderId="16" xfId="0" applyFont="1" applyBorder="1" applyAlignment="1">
      <alignment vertical="top" wrapText="1"/>
    </xf>
    <xf numFmtId="0" fontId="15" fillId="0" borderId="16" xfId="0" applyFont="1" applyBorder="1" applyAlignment="1">
      <alignment vertical="top" wrapText="1"/>
    </xf>
    <xf numFmtId="0" fontId="21" fillId="0" borderId="28" xfId="0" applyFont="1" applyBorder="1" applyAlignment="1">
      <alignment vertical="top" wrapText="1"/>
    </xf>
    <xf numFmtId="0" fontId="32" fillId="2" borderId="29" xfId="0" applyFont="1" applyFill="1" applyBorder="1" applyAlignment="1">
      <alignment/>
    </xf>
    <xf numFmtId="0" fontId="26" fillId="2" borderId="28" xfId="0" applyFont="1" applyFill="1" applyBorder="1" applyAlignment="1">
      <alignment/>
    </xf>
    <xf numFmtId="0" fontId="30" fillId="0" borderId="10" xfId="0" applyFont="1" applyFill="1" applyBorder="1" applyAlignment="1">
      <alignment horizontal="left" vertical="top" wrapText="1"/>
    </xf>
    <xf numFmtId="0" fontId="15" fillId="0" borderId="10" xfId="0" applyFont="1" applyFill="1" applyBorder="1" applyAlignment="1">
      <alignment wrapText="1"/>
    </xf>
    <xf numFmtId="0" fontId="15" fillId="0" borderId="8" xfId="0" applyFont="1" applyFill="1" applyBorder="1" applyAlignment="1">
      <alignment wrapText="1"/>
    </xf>
    <xf numFmtId="0" fontId="29" fillId="0" borderId="16" xfId="0" applyFont="1" applyBorder="1" applyAlignment="1">
      <alignment horizontal="left" vertical="top" wrapText="1"/>
    </xf>
    <xf numFmtId="0" fontId="21" fillId="0" borderId="8" xfId="0" applyFont="1" applyBorder="1" applyAlignment="1">
      <alignment vertical="top" wrapText="1"/>
    </xf>
    <xf numFmtId="0" fontId="21" fillId="0" borderId="20" xfId="0" applyFont="1" applyBorder="1" applyAlignment="1">
      <alignment vertical="top" wrapText="1"/>
    </xf>
    <xf numFmtId="0" fontId="20" fillId="2" borderId="10" xfId="0" applyFont="1" applyFill="1" applyBorder="1" applyAlignment="1">
      <alignment horizontal="left" vertical="top" wrapText="1"/>
    </xf>
    <xf numFmtId="0" fontId="15" fillId="0" borderId="8" xfId="0" applyFont="1" applyBorder="1" applyAlignment="1">
      <alignment horizontal="center" vertical="top" wrapText="1"/>
    </xf>
    <xf numFmtId="0" fontId="25" fillId="2" borderId="8" xfId="0" applyFont="1" applyFill="1" applyBorder="1" applyAlignment="1">
      <alignment horizontal="center" vertical="top" wrapText="1"/>
    </xf>
    <xf numFmtId="0" fontId="40" fillId="0" borderId="10" xfId="0" applyFont="1" applyBorder="1" applyAlignment="1">
      <alignment vertical="top" wrapText="1"/>
    </xf>
    <xf numFmtId="0" fontId="30" fillId="2" borderId="8" xfId="0" applyFont="1" applyFill="1" applyBorder="1" applyAlignment="1">
      <alignment horizontal="left" vertical="top" wrapText="1"/>
    </xf>
    <xf numFmtId="0" fontId="40" fillId="2" borderId="8" xfId="0" applyFont="1" applyFill="1" applyBorder="1" applyAlignment="1">
      <alignment vertical="top" wrapText="1"/>
    </xf>
    <xf numFmtId="0" fontId="15" fillId="2" borderId="8" xfId="0" applyFont="1" applyFill="1" applyBorder="1" applyAlignment="1">
      <alignment/>
    </xf>
    <xf numFmtId="0" fontId="15" fillId="2" borderId="6" xfId="0" applyFont="1" applyFill="1" applyBorder="1" applyAlignment="1">
      <alignment/>
    </xf>
    <xf numFmtId="0" fontId="20" fillId="3" borderId="11" xfId="0" applyFont="1" applyFill="1" applyBorder="1" applyAlignment="1">
      <alignment horizontal="left" vertical="top" wrapText="1"/>
    </xf>
    <xf numFmtId="0" fontId="41" fillId="3" borderId="11" xfId="0" applyFont="1" applyFill="1" applyBorder="1" applyAlignment="1">
      <alignment vertical="top" wrapText="1"/>
    </xf>
    <xf numFmtId="0" fontId="38" fillId="3" borderId="13" xfId="0" applyFont="1" applyFill="1" applyBorder="1" applyAlignment="1">
      <alignment/>
    </xf>
    <xf numFmtId="0" fontId="38" fillId="3" borderId="11" xfId="0" applyFont="1" applyFill="1" applyBorder="1" applyAlignment="1">
      <alignment/>
    </xf>
    <xf numFmtId="180" fontId="27" fillId="3" borderId="11" xfId="18" applyNumberFormat="1" applyFont="1" applyFill="1" applyBorder="1" applyAlignment="1">
      <alignment vertical="center"/>
      <protection/>
    </xf>
    <xf numFmtId="3" fontId="1" fillId="0" borderId="0" xfId="0" applyNumberFormat="1" applyAlignment="1">
      <alignment/>
    </xf>
    <xf numFmtId="180" fontId="1" fillId="0" borderId="0" xfId="0" applyNumberFormat="1" applyAlignment="1">
      <alignment/>
    </xf>
    <xf numFmtId="0" fontId="0"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Fill="1" applyAlignment="1">
      <alignment/>
    </xf>
    <xf numFmtId="0" fontId="9" fillId="0" borderId="0" xfId="0" applyFont="1" applyAlignment="1">
      <alignment/>
    </xf>
    <xf numFmtId="0" fontId="45" fillId="0" borderId="18" xfId="0" applyFont="1" applyBorder="1" applyAlignment="1">
      <alignment/>
    </xf>
    <xf numFmtId="0" fontId="45" fillId="0" borderId="22" xfId="0" applyFont="1" applyBorder="1" applyAlignment="1">
      <alignment/>
    </xf>
    <xf numFmtId="0" fontId="1" fillId="0" borderId="18" xfId="0" applyBorder="1" applyAlignment="1">
      <alignment/>
    </xf>
    <xf numFmtId="0" fontId="45" fillId="0" borderId="10" xfId="0" applyFont="1" applyBorder="1" applyAlignment="1">
      <alignment horizontal="center"/>
    </xf>
    <xf numFmtId="0" fontId="45" fillId="0" borderId="0" xfId="0" applyFont="1" applyBorder="1" applyAlignment="1">
      <alignment horizontal="center"/>
    </xf>
    <xf numFmtId="0" fontId="45" fillId="0" borderId="10" xfId="0" applyFont="1" applyFill="1" applyBorder="1" applyAlignment="1">
      <alignment horizontal="center"/>
    </xf>
    <xf numFmtId="0" fontId="45" fillId="0" borderId="11" xfId="0" applyFont="1" applyBorder="1" applyAlignment="1">
      <alignment/>
    </xf>
    <xf numFmtId="0" fontId="45" fillId="0" borderId="13" xfId="0" applyFont="1" applyBorder="1" applyAlignment="1">
      <alignment/>
    </xf>
    <xf numFmtId="0" fontId="1" fillId="0" borderId="10" xfId="0" applyBorder="1" applyAlignment="1">
      <alignment/>
    </xf>
    <xf numFmtId="0" fontId="46" fillId="0" borderId="10" xfId="0" applyFont="1" applyBorder="1" applyAlignment="1">
      <alignment/>
    </xf>
    <xf numFmtId="0" fontId="46" fillId="3" borderId="0" xfId="0" applyFont="1" applyFill="1" applyBorder="1" applyAlignment="1">
      <alignment/>
    </xf>
    <xf numFmtId="1" fontId="45" fillId="3" borderId="10" xfId="0" applyNumberFormat="1" applyFont="1" applyFill="1" applyBorder="1" applyAlignment="1">
      <alignment horizontal="center" vertical="center" wrapText="1"/>
    </xf>
    <xf numFmtId="0" fontId="45" fillId="0" borderId="10" xfId="0" applyFont="1" applyBorder="1" applyAlignment="1">
      <alignment/>
    </xf>
    <xf numFmtId="0" fontId="45" fillId="0" borderId="0" xfId="0" applyFont="1" applyBorder="1" applyAlignment="1">
      <alignment/>
    </xf>
    <xf numFmtId="1" fontId="45" fillId="0" borderId="10" xfId="0" applyNumberFormat="1" applyFont="1" applyBorder="1" applyAlignment="1">
      <alignment horizontal="center" vertical="center" wrapText="1"/>
    </xf>
    <xf numFmtId="1" fontId="45" fillId="0" borderId="30" xfId="0" applyNumberFormat="1" applyFont="1" applyBorder="1" applyAlignment="1">
      <alignment horizontal="center" vertical="center" wrapText="1"/>
    </xf>
    <xf numFmtId="0" fontId="47" fillId="0" borderId="10" xfId="0" applyFont="1" applyBorder="1" applyAlignment="1">
      <alignment/>
    </xf>
    <xf numFmtId="0" fontId="47" fillId="0" borderId="10" xfId="0" applyFont="1" applyBorder="1" applyAlignment="1">
      <alignment horizontal="center"/>
    </xf>
    <xf numFmtId="0" fontId="47" fillId="0" borderId="0" xfId="0" applyFont="1" applyBorder="1" applyAlignment="1">
      <alignment horizontal="center"/>
    </xf>
    <xf numFmtId="0" fontId="47" fillId="0" borderId="30" xfId="0" applyFont="1" applyBorder="1" applyAlignment="1">
      <alignment horizontal="center"/>
    </xf>
    <xf numFmtId="0" fontId="45" fillId="3" borderId="10" xfId="0" applyFont="1" applyFill="1" applyBorder="1" applyAlignment="1">
      <alignment horizontal="center"/>
    </xf>
    <xf numFmtId="0" fontId="47" fillId="0" borderId="10" xfId="0" applyFont="1" applyBorder="1" applyAlignment="1">
      <alignment/>
    </xf>
    <xf numFmtId="0" fontId="46" fillId="0" borderId="31" xfId="0" applyFont="1" applyBorder="1" applyAlignment="1">
      <alignment/>
    </xf>
    <xf numFmtId="0" fontId="48" fillId="0" borderId="0" xfId="0" applyFont="1" applyBorder="1" applyAlignment="1">
      <alignment wrapText="1"/>
    </xf>
    <xf numFmtId="0" fontId="46" fillId="0" borderId="0" xfId="0" applyFont="1" applyBorder="1" applyAlignment="1">
      <alignment horizontal="center"/>
    </xf>
    <xf numFmtId="0" fontId="46" fillId="0" borderId="10" xfId="0" applyFont="1" applyBorder="1" applyAlignment="1">
      <alignment horizontal="center"/>
    </xf>
    <xf numFmtId="0" fontId="49" fillId="0" borderId="10" xfId="0" applyFont="1" applyBorder="1" applyAlignment="1">
      <alignment/>
    </xf>
    <xf numFmtId="0" fontId="50" fillId="0" borderId="0" xfId="0" applyFont="1" applyAlignment="1">
      <alignment/>
    </xf>
    <xf numFmtId="0" fontId="47" fillId="0" borderId="0" xfId="0" applyFont="1" applyAlignment="1">
      <alignment wrapText="1"/>
    </xf>
    <xf numFmtId="0" fontId="47" fillId="0" borderId="10" xfId="0" applyFont="1" applyBorder="1" applyAlignment="1">
      <alignment wrapText="1"/>
    </xf>
    <xf numFmtId="0" fontId="51" fillId="0" borderId="10" xfId="0" applyFont="1" applyBorder="1" applyAlignment="1">
      <alignment horizontal="center"/>
    </xf>
    <xf numFmtId="0" fontId="51" fillId="0" borderId="30" xfId="0" applyFont="1" applyBorder="1" applyAlignment="1">
      <alignment horizontal="center"/>
    </xf>
    <xf numFmtId="0" fontId="51" fillId="0" borderId="10" xfId="0" applyFont="1" applyBorder="1" applyAlignment="1">
      <alignment/>
    </xf>
    <xf numFmtId="0" fontId="48" fillId="0" borderId="10" xfId="0" applyFont="1" applyBorder="1" applyAlignment="1">
      <alignment/>
    </xf>
    <xf numFmtId="0" fontId="48" fillId="0" borderId="10" xfId="0" applyFont="1" applyBorder="1" applyAlignment="1">
      <alignment wrapText="1"/>
    </xf>
    <xf numFmtId="0" fontId="48" fillId="0" borderId="0" xfId="0" applyFont="1" applyBorder="1" applyAlignment="1">
      <alignment horizontal="center"/>
    </xf>
    <xf numFmtId="0" fontId="48" fillId="0" borderId="10" xfId="0" applyFont="1" applyBorder="1" applyAlignment="1">
      <alignment horizontal="center"/>
    </xf>
    <xf numFmtId="0" fontId="46" fillId="0" borderId="30" xfId="0" applyFont="1" applyBorder="1" applyAlignment="1">
      <alignment horizontal="center"/>
    </xf>
    <xf numFmtId="0" fontId="47" fillId="3" borderId="10" xfId="0" applyFont="1" applyFill="1" applyBorder="1" applyAlignment="1">
      <alignment horizontal="center"/>
    </xf>
    <xf numFmtId="0" fontId="47" fillId="3" borderId="0" xfId="0" applyFont="1" applyFill="1" applyBorder="1" applyAlignment="1">
      <alignment horizontal="center"/>
    </xf>
    <xf numFmtId="0" fontId="46" fillId="0" borderId="10" xfId="0" applyFont="1" applyFill="1" applyBorder="1" applyAlignment="1">
      <alignment horizontal="left"/>
    </xf>
    <xf numFmtId="0" fontId="46" fillId="0" borderId="0" xfId="0" applyFont="1" applyFill="1" applyBorder="1" applyAlignment="1">
      <alignment horizontal="center"/>
    </xf>
    <xf numFmtId="0" fontId="46" fillId="0" borderId="10" xfId="0" applyFont="1" applyFill="1" applyBorder="1" applyAlignment="1">
      <alignment horizontal="center"/>
    </xf>
    <xf numFmtId="0" fontId="47" fillId="0" borderId="10" xfId="0" applyFont="1" applyFill="1" applyBorder="1" applyAlignment="1">
      <alignment wrapText="1"/>
    </xf>
    <xf numFmtId="0" fontId="47" fillId="0" borderId="0" xfId="0" applyFont="1" applyFill="1" applyBorder="1" applyAlignment="1">
      <alignment horizontal="center"/>
    </xf>
    <xf numFmtId="0" fontId="47" fillId="0" borderId="10" xfId="0" applyFont="1" applyFill="1" applyBorder="1" applyAlignment="1">
      <alignment horizontal="center"/>
    </xf>
    <xf numFmtId="0" fontId="47" fillId="0" borderId="30" xfId="0" applyFont="1" applyFill="1" applyBorder="1" applyAlignment="1">
      <alignment horizontal="center"/>
    </xf>
    <xf numFmtId="0" fontId="51" fillId="0" borderId="10" xfId="0" applyFont="1" applyFill="1" applyBorder="1" applyAlignment="1">
      <alignment horizontal="center"/>
    </xf>
    <xf numFmtId="0" fontId="48" fillId="0" borderId="10" xfId="0" applyFont="1" applyFill="1" applyBorder="1" applyAlignment="1">
      <alignment horizontal="left" wrapText="1"/>
    </xf>
    <xf numFmtId="0" fontId="48" fillId="0" borderId="0" xfId="0" applyFont="1" applyFill="1" applyBorder="1" applyAlignment="1">
      <alignment horizontal="center"/>
    </xf>
    <xf numFmtId="0" fontId="48" fillId="0" borderId="10" xfId="0" applyFont="1" applyFill="1" applyBorder="1" applyAlignment="1">
      <alignment horizontal="center"/>
    </xf>
    <xf numFmtId="0" fontId="48" fillId="0" borderId="10" xfId="0" applyFont="1" applyFill="1" applyBorder="1" applyAlignment="1">
      <alignment/>
    </xf>
    <xf numFmtId="0" fontId="48" fillId="0" borderId="10" xfId="0" applyFont="1" applyFill="1" applyBorder="1" applyAlignment="1">
      <alignment wrapText="1"/>
    </xf>
    <xf numFmtId="0" fontId="47" fillId="0" borderId="10" xfId="0" applyFont="1" applyFill="1" applyBorder="1" applyAlignment="1">
      <alignment/>
    </xf>
    <xf numFmtId="0" fontId="52" fillId="0" borderId="10" xfId="0" applyFont="1" applyFill="1" applyBorder="1" applyAlignment="1">
      <alignment horizontal="center"/>
    </xf>
    <xf numFmtId="0" fontId="52" fillId="0" borderId="30" xfId="0" applyFont="1" applyBorder="1" applyAlignment="1">
      <alignment horizontal="center"/>
    </xf>
    <xf numFmtId="0" fontId="52" fillId="0" borderId="10" xfId="0" applyFont="1" applyBorder="1" applyAlignment="1">
      <alignment/>
    </xf>
    <xf numFmtId="0" fontId="47" fillId="4" borderId="10" xfId="0" applyFont="1" applyFill="1" applyBorder="1" applyAlignment="1">
      <alignment horizontal="center"/>
    </xf>
    <xf numFmtId="0" fontId="46" fillId="3" borderId="10" xfId="0" applyFont="1" applyFill="1" applyBorder="1" applyAlignment="1">
      <alignment horizontal="center"/>
    </xf>
    <xf numFmtId="49" fontId="46" fillId="0" borderId="10" xfId="0" applyNumberFormat="1" applyFont="1" applyBorder="1" applyAlignment="1">
      <alignment wrapText="1"/>
    </xf>
    <xf numFmtId="0" fontId="46" fillId="0" borderId="10" xfId="0" applyFont="1" applyFill="1" applyBorder="1" applyAlignment="1">
      <alignment wrapText="1"/>
    </xf>
    <xf numFmtId="0" fontId="53" fillId="0" borderId="10" xfId="0" applyFont="1" applyFill="1" applyBorder="1" applyAlignment="1">
      <alignment horizontal="center"/>
    </xf>
    <xf numFmtId="0" fontId="46" fillId="0" borderId="30" xfId="0" applyFont="1" applyFill="1" applyBorder="1" applyAlignment="1">
      <alignment horizontal="center"/>
    </xf>
    <xf numFmtId="0" fontId="47" fillId="4" borderId="10" xfId="0" applyFont="1" applyFill="1" applyBorder="1" applyAlignment="1">
      <alignment/>
    </xf>
    <xf numFmtId="0" fontId="47" fillId="4" borderId="0" xfId="0" applyFont="1" applyFill="1" applyBorder="1" applyAlignment="1">
      <alignment horizontal="center"/>
    </xf>
    <xf numFmtId="2" fontId="47" fillId="4" borderId="10" xfId="0" applyNumberFormat="1" applyFont="1" applyFill="1" applyBorder="1" applyAlignment="1">
      <alignment horizontal="center"/>
    </xf>
    <xf numFmtId="0" fontId="54" fillId="0" borderId="0" xfId="0" applyFont="1" applyAlignment="1">
      <alignment/>
    </xf>
    <xf numFmtId="0" fontId="47" fillId="0" borderId="11" xfId="0" applyFont="1" applyBorder="1" applyAlignment="1">
      <alignment horizontal="center"/>
    </xf>
    <xf numFmtId="0" fontId="47" fillId="4" borderId="11" xfId="0" applyFont="1" applyFill="1" applyBorder="1" applyAlignment="1">
      <alignment/>
    </xf>
    <xf numFmtId="0" fontId="47" fillId="4" borderId="13" xfId="0" applyFont="1" applyFill="1" applyBorder="1" applyAlignment="1">
      <alignment horizontal="center"/>
    </xf>
    <xf numFmtId="2" fontId="47" fillId="4" borderId="11" xfId="0" applyNumberFormat="1" applyFont="1" applyFill="1" applyBorder="1" applyAlignment="1">
      <alignment horizontal="center"/>
    </xf>
    <xf numFmtId="0" fontId="0" fillId="0" borderId="11" xfId="0" applyFont="1" applyBorder="1" applyAlignment="1">
      <alignment/>
    </xf>
    <xf numFmtId="0" fontId="55" fillId="0" borderId="0" xfId="0" applyFont="1" applyFill="1" applyAlignment="1">
      <alignment/>
    </xf>
    <xf numFmtId="0" fontId="45" fillId="0" borderId="0" xfId="0" applyFont="1" applyFill="1" applyBorder="1" applyAlignment="1">
      <alignment/>
    </xf>
    <xf numFmtId="0" fontId="8" fillId="0" borderId="0" xfId="0" applyFont="1" applyFill="1" applyBorder="1" applyAlignment="1">
      <alignment horizontal="center"/>
    </xf>
    <xf numFmtId="0" fontId="47" fillId="0" borderId="0" xfId="0" applyFont="1" applyFill="1" applyBorder="1" applyAlignment="1">
      <alignment horizontal="left" vertical="top" wrapText="1"/>
    </xf>
    <xf numFmtId="0" fontId="56" fillId="0" borderId="0" xfId="0" applyFont="1" applyFill="1" applyBorder="1" applyAlignment="1">
      <alignment/>
    </xf>
    <xf numFmtId="0" fontId="54" fillId="0" borderId="0" xfId="0" applyFont="1" applyFill="1" applyBorder="1" applyAlignment="1">
      <alignment horizontal="center"/>
    </xf>
    <xf numFmtId="0" fontId="3" fillId="0" borderId="0" xfId="0" applyFont="1" applyFill="1" applyBorder="1" applyAlignment="1">
      <alignment/>
    </xf>
    <xf numFmtId="0" fontId="47" fillId="0" borderId="31" xfId="0" applyFont="1" applyBorder="1" applyAlignment="1">
      <alignment horizontal="center"/>
    </xf>
    <xf numFmtId="0" fontId="45" fillId="3" borderId="31" xfId="0" applyFont="1" applyFill="1" applyBorder="1" applyAlignment="1">
      <alignment horizontal="center"/>
    </xf>
    <xf numFmtId="0" fontId="47" fillId="0" borderId="31" xfId="0" applyFont="1" applyBorder="1" applyAlignment="1">
      <alignment/>
    </xf>
    <xf numFmtId="0" fontId="45" fillId="3" borderId="10" xfId="0" applyFont="1" applyFill="1" applyBorder="1" applyAlignment="1">
      <alignment/>
    </xf>
    <xf numFmtId="0" fontId="14" fillId="0" borderId="32" xfId="0" applyFont="1" applyBorder="1" applyAlignment="1">
      <alignment horizontal="left" vertical="top" wrapText="1"/>
    </xf>
    <xf numFmtId="0" fontId="14" fillId="0" borderId="33" xfId="0" applyFont="1" applyBorder="1" applyAlignment="1">
      <alignment horizontal="left" vertical="top" wrapText="1"/>
    </xf>
    <xf numFmtId="0" fontId="14" fillId="0" borderId="8" xfId="0" applyFont="1" applyBorder="1" applyAlignment="1">
      <alignment horizontal="left" vertical="top" wrapText="1"/>
    </xf>
    <xf numFmtId="0" fontId="0" fillId="0" borderId="0" xfId="0" applyFont="1" applyAlignment="1">
      <alignment/>
    </xf>
    <xf numFmtId="0" fontId="5" fillId="0" borderId="0" xfId="0" applyFont="1" applyAlignment="1">
      <alignment/>
    </xf>
    <xf numFmtId="0" fontId="0" fillId="5" borderId="0" xfId="0" applyFont="1" applyFill="1" applyAlignment="1">
      <alignment/>
    </xf>
    <xf numFmtId="0" fontId="57" fillId="0" borderId="0" xfId="0" applyFont="1" applyAlignment="1">
      <alignment/>
    </xf>
    <xf numFmtId="0" fontId="58" fillId="0" borderId="0" xfId="0" applyFont="1" applyAlignment="1">
      <alignment horizontal="center" vertical="center" wrapText="1"/>
    </xf>
    <xf numFmtId="0" fontId="0" fillId="5" borderId="0" xfId="0" applyFont="1" applyFill="1" applyBorder="1" applyAlignment="1">
      <alignment/>
    </xf>
    <xf numFmtId="0" fontId="60" fillId="0" borderId="0" xfId="0" applyFont="1" applyBorder="1" applyAlignment="1">
      <alignment horizontal="right" vertical="center" wrapText="1"/>
    </xf>
    <xf numFmtId="0" fontId="61" fillId="0" borderId="0" xfId="0" applyFont="1" applyBorder="1" applyAlignment="1">
      <alignment horizontal="center" vertical="center" wrapText="1"/>
    </xf>
    <xf numFmtId="0" fontId="5" fillId="0" borderId="13" xfId="0" applyNumberFormat="1" applyFont="1" applyFill="1" applyBorder="1" applyAlignment="1" applyProtection="1">
      <alignment horizontal="right" vertical="center"/>
      <protection/>
    </xf>
    <xf numFmtId="0" fontId="62" fillId="0" borderId="8" xfId="0" applyFont="1" applyBorder="1" applyAlignment="1">
      <alignment horizontal="right"/>
    </xf>
    <xf numFmtId="0" fontId="2" fillId="0" borderId="8" xfId="15" applyFont="1" applyBorder="1" applyAlignment="1">
      <alignment horizontal="right"/>
      <protection/>
    </xf>
    <xf numFmtId="0" fontId="2" fillId="0" borderId="34" xfId="15" applyFont="1" applyBorder="1" applyAlignment="1">
      <alignment horizontal="center"/>
      <protection/>
    </xf>
    <xf numFmtId="0" fontId="21" fillId="0" borderId="8" xfId="0" applyFont="1" applyBorder="1" applyAlignment="1">
      <alignment horizontal="center" wrapText="1"/>
    </xf>
    <xf numFmtId="0" fontId="15" fillId="0" borderId="8" xfId="0" applyFont="1" applyBorder="1" applyAlignment="1">
      <alignment wrapText="1"/>
    </xf>
    <xf numFmtId="0" fontId="5" fillId="0" borderId="8" xfId="0" applyFont="1" applyBorder="1" applyAlignment="1">
      <alignment wrapText="1"/>
    </xf>
    <xf numFmtId="0" fontId="2" fillId="0" borderId="35" xfId="0" applyFont="1" applyBorder="1" applyAlignment="1">
      <alignment horizontal="center" vertical="top" wrapText="1"/>
    </xf>
    <xf numFmtId="0" fontId="2" fillId="0" borderId="11" xfId="0" applyFont="1" applyBorder="1" applyAlignment="1">
      <alignment horizontal="center" vertical="top" wrapText="1"/>
    </xf>
    <xf numFmtId="0" fontId="64" fillId="0" borderId="8" xfId="0" applyFont="1" applyBorder="1" applyAlignment="1">
      <alignment horizontal="right"/>
    </xf>
    <xf numFmtId="0" fontId="65" fillId="0" borderId="8" xfId="15" applyFont="1" applyBorder="1" applyAlignment="1">
      <alignment horizontal="right"/>
      <protection/>
    </xf>
    <xf numFmtId="0" fontId="65" fillId="0" borderId="34" xfId="15" applyFont="1" applyBorder="1" applyAlignment="1">
      <alignment horizontal="center"/>
      <protection/>
    </xf>
    <xf numFmtId="0" fontId="14" fillId="0" borderId="8" xfId="0" applyFont="1" applyBorder="1" applyAlignment="1">
      <alignment wrapText="1"/>
    </xf>
    <xf numFmtId="1" fontId="16" fillId="5" borderId="8" xfId="0" applyNumberFormat="1" applyFont="1" applyFill="1" applyBorder="1" applyAlignment="1">
      <alignment horizontal="center" wrapText="1"/>
    </xf>
    <xf numFmtId="1" fontId="14" fillId="0" borderId="15" xfId="0" applyNumberFormat="1" applyFont="1" applyBorder="1" applyAlignment="1">
      <alignment horizontal="center"/>
    </xf>
    <xf numFmtId="1" fontId="14" fillId="0" borderId="15" xfId="0" applyNumberFormat="1" applyFont="1" applyBorder="1" applyAlignment="1">
      <alignment/>
    </xf>
    <xf numFmtId="1" fontId="14" fillId="0" borderId="8" xfId="0" applyNumberFormat="1" applyFont="1" applyBorder="1" applyAlignment="1">
      <alignment/>
    </xf>
    <xf numFmtId="0" fontId="14" fillId="0" borderId="8" xfId="0" applyFont="1" applyBorder="1" applyAlignment="1">
      <alignment/>
    </xf>
    <xf numFmtId="1" fontId="16" fillId="5" borderId="11" xfId="0" applyNumberFormat="1" applyFont="1" applyFill="1" applyBorder="1" applyAlignment="1">
      <alignment horizontal="center" wrapText="1"/>
    </xf>
    <xf numFmtId="1" fontId="14" fillId="0" borderId="31" xfId="0" applyNumberFormat="1" applyFont="1" applyBorder="1" applyAlignment="1">
      <alignment horizontal="center"/>
    </xf>
    <xf numFmtId="1" fontId="14" fillId="0" borderId="10" xfId="0" applyNumberFormat="1" applyFont="1" applyBorder="1" applyAlignment="1">
      <alignment/>
    </xf>
    <xf numFmtId="0" fontId="14" fillId="0" borderId="10" xfId="0" applyFont="1" applyBorder="1" applyAlignment="1">
      <alignment/>
    </xf>
    <xf numFmtId="0" fontId="66" fillId="0" borderId="8" xfId="0" applyFont="1" applyBorder="1" applyAlignment="1">
      <alignment horizontal="right"/>
    </xf>
    <xf numFmtId="1" fontId="14" fillId="0" borderId="15" xfId="0" applyNumberFormat="1" applyFont="1" applyBorder="1" applyAlignment="1">
      <alignment wrapText="1"/>
    </xf>
    <xf numFmtId="0" fontId="64" fillId="0" borderId="8" xfId="0" applyFont="1" applyBorder="1" applyAlignment="1">
      <alignment horizontal="right"/>
    </xf>
    <xf numFmtId="0" fontId="64" fillId="0" borderId="8" xfId="0" applyFont="1" applyBorder="1" applyAlignment="1">
      <alignment horizontal="right" wrapText="1"/>
    </xf>
    <xf numFmtId="0" fontId="65" fillId="0" borderId="8" xfId="15" applyFont="1" applyBorder="1" applyAlignment="1">
      <alignment horizontal="right" wrapText="1"/>
      <protection/>
    </xf>
    <xf numFmtId="0" fontId="16" fillId="3" borderId="8" xfId="0" applyFont="1" applyFill="1" applyBorder="1" applyAlignment="1">
      <alignment vertical="center" wrapText="1"/>
    </xf>
    <xf numFmtId="2" fontId="16" fillId="3" borderId="8" xfId="0" applyNumberFormat="1" applyFont="1" applyFill="1" applyBorder="1" applyAlignment="1">
      <alignment horizontal="center" wrapText="1"/>
    </xf>
    <xf numFmtId="2" fontId="16" fillId="3" borderId="8" xfId="0" applyNumberFormat="1" applyFont="1" applyFill="1" applyBorder="1" applyAlignment="1">
      <alignment wrapText="1"/>
    </xf>
    <xf numFmtId="0" fontId="67" fillId="0" borderId="8" xfId="0" applyFont="1" applyBorder="1" applyAlignment="1">
      <alignment horizontal="right"/>
    </xf>
    <xf numFmtId="0" fontId="17" fillId="0" borderId="8" xfId="0" applyFont="1" applyBorder="1" applyAlignment="1">
      <alignment/>
    </xf>
    <xf numFmtId="0" fontId="17" fillId="0" borderId="0" xfId="0" applyFont="1" applyAlignment="1">
      <alignment/>
    </xf>
    <xf numFmtId="0" fontId="57" fillId="0" borderId="0" xfId="0" applyFont="1" applyBorder="1" applyAlignment="1">
      <alignment horizontal="right"/>
    </xf>
    <xf numFmtId="0" fontId="0" fillId="0" borderId="0" xfId="0" applyFont="1" applyBorder="1" applyAlignment="1">
      <alignment/>
    </xf>
    <xf numFmtId="2" fontId="57" fillId="0" borderId="0" xfId="0" applyNumberFormat="1" applyFont="1" applyBorder="1" applyAlignment="1">
      <alignment horizontal="right"/>
    </xf>
    <xf numFmtId="2" fontId="0" fillId="0" borderId="0" xfId="0" applyNumberFormat="1" applyFont="1" applyBorder="1" applyAlignment="1">
      <alignment/>
    </xf>
    <xf numFmtId="2" fontId="0" fillId="0" borderId="0" xfId="0" applyNumberFormat="1" applyFont="1" applyAlignment="1">
      <alignment/>
    </xf>
    <xf numFmtId="0" fontId="68" fillId="0" borderId="36" xfId="0" applyFont="1" applyBorder="1" applyAlignment="1">
      <alignment horizontal="center"/>
    </xf>
    <xf numFmtId="0" fontId="5" fillId="0" borderId="18" xfId="0" applyFont="1" applyBorder="1" applyAlignment="1">
      <alignment/>
    </xf>
    <xf numFmtId="0" fontId="0" fillId="0" borderId="10" xfId="0" applyFont="1" applyBorder="1" applyAlignment="1">
      <alignment/>
    </xf>
    <xf numFmtId="0" fontId="8" fillId="0" borderId="8" xfId="0" applyFont="1" applyBorder="1" applyAlignment="1">
      <alignment/>
    </xf>
    <xf numFmtId="0" fontId="5" fillId="0" borderId="0" xfId="0" applyNumberFormat="1" applyFont="1" applyFill="1" applyAlignment="1" applyProtection="1">
      <alignment/>
      <protection/>
    </xf>
    <xf numFmtId="0" fontId="21" fillId="0" borderId="13" xfId="0" applyNumberFormat="1" applyFont="1" applyFill="1" applyBorder="1" applyAlignment="1" applyProtection="1">
      <alignment horizontal="center"/>
      <protection/>
    </xf>
    <xf numFmtId="0" fontId="17" fillId="0" borderId="13" xfId="0" applyFont="1" applyFill="1" applyBorder="1" applyAlignment="1">
      <alignment horizontal="center"/>
    </xf>
    <xf numFmtId="0" fontId="17" fillId="0" borderId="13" xfId="0" applyFont="1" applyFill="1" applyBorder="1" applyAlignment="1">
      <alignment horizontal="center"/>
    </xf>
    <xf numFmtId="0" fontId="18" fillId="0" borderId="13"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protection/>
    </xf>
    <xf numFmtId="0" fontId="67" fillId="0" borderId="11" xfId="0" applyNumberFormat="1" applyFont="1" applyFill="1" applyBorder="1" applyAlignment="1" applyProtection="1">
      <alignment horizontal="center" vertical="center" wrapText="1"/>
      <protection/>
    </xf>
    <xf numFmtId="0" fontId="67" fillId="0" borderId="35" xfId="0" applyNumberFormat="1" applyFont="1" applyFill="1" applyBorder="1" applyAlignment="1" applyProtection="1">
      <alignment horizontal="center" vertical="center" wrapText="1"/>
      <protection/>
    </xf>
    <xf numFmtId="0" fontId="65" fillId="0" borderId="8" xfId="0" applyFont="1" applyBorder="1" applyAlignment="1">
      <alignment horizontal="center" vertical="center" wrapText="1"/>
    </xf>
    <xf numFmtId="0" fontId="2" fillId="0" borderId="8" xfId="0" applyNumberFormat="1" applyFont="1" applyFill="1" applyBorder="1" applyAlignment="1" applyProtection="1">
      <alignment vertical="center" wrapText="1"/>
      <protection/>
    </xf>
    <xf numFmtId="0" fontId="17" fillId="0" borderId="0" xfId="0" applyNumberFormat="1" applyFont="1" applyFill="1" applyAlignment="1" applyProtection="1">
      <alignment vertical="center"/>
      <protection/>
    </xf>
    <xf numFmtId="49" fontId="65" fillId="0" borderId="8" xfId="0" applyNumberFormat="1" applyFont="1" applyBorder="1" applyAlignment="1">
      <alignment horizontal="center" vertical="center" wrapText="1"/>
    </xf>
    <xf numFmtId="0" fontId="21" fillId="0" borderId="8" xfId="0" applyFont="1" applyBorder="1" applyAlignment="1">
      <alignment horizontal="center" vertical="top" wrapText="1"/>
    </xf>
    <xf numFmtId="0" fontId="40" fillId="0" borderId="15" xfId="0" applyFont="1" applyBorder="1" applyAlignment="1">
      <alignment horizontal="center" vertical="top" wrapText="1"/>
    </xf>
    <xf numFmtId="180" fontId="27" fillId="0" borderId="8" xfId="18" applyNumberFormat="1" applyFont="1" applyBorder="1" applyAlignment="1">
      <alignment vertical="center"/>
      <protection/>
    </xf>
    <xf numFmtId="0" fontId="15" fillId="0" borderId="31" xfId="0" applyFont="1" applyBorder="1" applyAlignment="1">
      <alignment horizontal="center" vertical="top" wrapText="1"/>
    </xf>
    <xf numFmtId="49" fontId="65" fillId="0" borderId="10" xfId="0" applyNumberFormat="1" applyFont="1" applyBorder="1" applyAlignment="1">
      <alignment horizontal="center" vertical="center" wrapText="1"/>
    </xf>
    <xf numFmtId="0" fontId="15" fillId="0" borderId="10" xfId="0" applyFont="1" applyBorder="1" applyAlignment="1">
      <alignment horizontal="center" vertical="top" wrapText="1"/>
    </xf>
    <xf numFmtId="180" fontId="72" fillId="0" borderId="10" xfId="18" applyNumberFormat="1" applyFont="1" applyBorder="1">
      <alignment vertical="top"/>
      <protection/>
    </xf>
    <xf numFmtId="180" fontId="27" fillId="0" borderId="10" xfId="18" applyNumberFormat="1" applyFont="1" applyBorder="1">
      <alignment vertical="top"/>
      <protection/>
    </xf>
    <xf numFmtId="180" fontId="27" fillId="0" borderId="10" xfId="18" applyNumberFormat="1" applyFont="1" applyBorder="1" applyAlignment="1">
      <alignment vertical="center"/>
      <protection/>
    </xf>
    <xf numFmtId="0" fontId="15" fillId="0" borderId="15" xfId="0" applyFont="1" applyBorder="1" applyAlignment="1">
      <alignment horizontal="center" vertical="top" wrapText="1"/>
    </xf>
    <xf numFmtId="49" fontId="19" fillId="0" borderId="8" xfId="0" applyNumberFormat="1" applyFont="1" applyBorder="1" applyAlignment="1">
      <alignment horizontal="center" vertical="center" wrapText="1"/>
    </xf>
    <xf numFmtId="180" fontId="72" fillId="0" borderId="8" xfId="18" applyNumberFormat="1" applyFont="1" applyBorder="1">
      <alignment vertical="top"/>
      <protection/>
    </xf>
    <xf numFmtId="180" fontId="27" fillId="0" borderId="8" xfId="18" applyNumberFormat="1" applyFont="1" applyBorder="1">
      <alignment vertical="top"/>
      <protection/>
    </xf>
    <xf numFmtId="180" fontId="73" fillId="0" borderId="10" xfId="18" applyNumberFormat="1" applyFont="1" applyBorder="1">
      <alignment vertical="top"/>
      <protection/>
    </xf>
    <xf numFmtId="180" fontId="31" fillId="0" borderId="10" xfId="18" applyNumberFormat="1" applyFont="1" applyBorder="1">
      <alignment vertical="top"/>
      <protection/>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49" fontId="19" fillId="0" borderId="10" xfId="0" applyNumberFormat="1" applyFont="1" applyBorder="1" applyAlignment="1">
      <alignment horizontal="center" vertical="center" wrapText="1"/>
    </xf>
    <xf numFmtId="180" fontId="36" fillId="0" borderId="15" xfId="18" applyNumberFormat="1" applyFont="1" applyBorder="1" applyAlignment="1">
      <alignment vertical="top" wrapText="1"/>
      <protection/>
    </xf>
    <xf numFmtId="180" fontId="27" fillId="0" borderId="8" xfId="18" applyNumberFormat="1" applyFont="1" applyBorder="1">
      <alignment vertical="top"/>
      <protection/>
    </xf>
    <xf numFmtId="180" fontId="73" fillId="0" borderId="31" xfId="18" applyNumberFormat="1" applyFont="1" applyBorder="1">
      <alignment vertical="top"/>
      <protection/>
    </xf>
    <xf numFmtId="180" fontId="31" fillId="0" borderId="10" xfId="18" applyNumberFormat="1" applyFont="1" applyBorder="1">
      <alignment vertical="top"/>
      <protection/>
    </xf>
    <xf numFmtId="0" fontId="21" fillId="0" borderId="8" xfId="0" applyFont="1" applyBorder="1" applyAlignment="1">
      <alignment horizontal="center"/>
    </xf>
    <xf numFmtId="0" fontId="21" fillId="0" borderId="8" xfId="0" applyFont="1" applyFill="1" applyBorder="1" applyAlignment="1">
      <alignment horizontal="center" vertical="top" wrapText="1"/>
    </xf>
    <xf numFmtId="180" fontId="21" fillId="0" borderId="8" xfId="0" applyNumberFormat="1" applyFont="1" applyFill="1" applyBorder="1" applyAlignment="1" applyProtection="1">
      <alignment vertical="top"/>
      <protection/>
    </xf>
    <xf numFmtId="180" fontId="27" fillId="0" borderId="8" xfId="0" applyNumberFormat="1" applyFont="1" applyBorder="1" applyAlignment="1">
      <alignment vertical="justify"/>
    </xf>
    <xf numFmtId="0" fontId="15" fillId="0" borderId="10" xfId="0" applyFont="1" applyBorder="1" applyAlignment="1">
      <alignment horizontal="center" wrapText="1"/>
    </xf>
    <xf numFmtId="0" fontId="19" fillId="0" borderId="11" xfId="0" applyFont="1" applyBorder="1" applyAlignment="1">
      <alignment horizontal="center" vertical="center" wrapText="1"/>
    </xf>
    <xf numFmtId="49" fontId="65" fillId="0" borderId="11" xfId="0" applyNumberFormat="1" applyFont="1" applyBorder="1" applyAlignment="1">
      <alignment horizontal="center" vertical="center" wrapText="1"/>
    </xf>
    <xf numFmtId="0" fontId="33" fillId="0" borderId="31" xfId="0" applyFont="1" applyBorder="1" applyAlignment="1">
      <alignment horizontal="center" vertical="top" wrapText="1"/>
    </xf>
    <xf numFmtId="180" fontId="31" fillId="0" borderId="11" xfId="18" applyNumberFormat="1" applyFont="1" applyBorder="1">
      <alignment vertical="top"/>
      <protection/>
    </xf>
    <xf numFmtId="180" fontId="27" fillId="0" borderId="11" xfId="18" applyNumberFormat="1" applyFont="1" applyBorder="1" applyAlignment="1">
      <alignment vertical="center"/>
      <protection/>
    </xf>
    <xf numFmtId="0" fontId="21" fillId="0" borderId="8" xfId="0" applyFont="1" applyBorder="1" applyAlignment="1">
      <alignment horizontal="justify" vertical="center" wrapText="1"/>
    </xf>
    <xf numFmtId="180" fontId="74" fillId="0" borderId="8" xfId="0" applyNumberFormat="1" applyFont="1" applyBorder="1" applyAlignment="1">
      <alignment vertical="justify"/>
    </xf>
    <xf numFmtId="0" fontId="17" fillId="0" borderId="0" xfId="0" applyNumberFormat="1" applyFont="1" applyFill="1" applyBorder="1" applyAlignment="1" applyProtection="1">
      <alignment vertical="center" wrapText="1"/>
      <protection/>
    </xf>
    <xf numFmtId="0" fontId="40" fillId="0" borderId="31" xfId="0" applyFont="1" applyBorder="1" applyAlignment="1">
      <alignment horizontal="center" vertical="top" wrapText="1"/>
    </xf>
    <xf numFmtId="180" fontId="27" fillId="0" borderId="8" xfId="18" applyNumberFormat="1" applyFont="1" applyFill="1" applyBorder="1">
      <alignment vertical="top"/>
      <protection/>
    </xf>
    <xf numFmtId="1" fontId="14" fillId="0" borderId="31" xfId="0" applyNumberFormat="1" applyFont="1" applyFill="1" applyBorder="1" applyAlignment="1">
      <alignment horizontal="center"/>
    </xf>
    <xf numFmtId="0" fontId="0" fillId="5" borderId="22" xfId="0" applyFont="1" applyFill="1" applyBorder="1" applyAlignment="1">
      <alignment/>
    </xf>
    <xf numFmtId="0" fontId="0" fillId="5" borderId="0" xfId="0" applyFont="1" applyFill="1" applyAlignment="1">
      <alignment/>
    </xf>
    <xf numFmtId="0" fontId="8" fillId="0" borderId="0" xfId="0" applyFont="1" applyAlignment="1">
      <alignment/>
    </xf>
    <xf numFmtId="0" fontId="8" fillId="0" borderId="15" xfId="0" applyFont="1" applyBorder="1" applyAlignment="1">
      <alignment/>
    </xf>
    <xf numFmtId="0" fontId="8" fillId="0" borderId="37" xfId="0" applyFont="1" applyBorder="1" applyAlignment="1">
      <alignment/>
    </xf>
    <xf numFmtId="0" fontId="8" fillId="0" borderId="37" xfId="0" applyFont="1" applyBorder="1" applyAlignment="1">
      <alignment/>
    </xf>
    <xf numFmtId="0" fontId="8" fillId="0" borderId="15" xfId="0" applyFont="1" applyBorder="1" applyAlignment="1">
      <alignment/>
    </xf>
    <xf numFmtId="0" fontId="8" fillId="0" borderId="31" xfId="0" applyFont="1" applyBorder="1" applyAlignment="1">
      <alignment/>
    </xf>
    <xf numFmtId="2" fontId="16" fillId="3" borderId="15" xfId="0" applyNumberFormat="1" applyFont="1" applyFill="1" applyBorder="1" applyAlignment="1">
      <alignment wrapText="1"/>
    </xf>
    <xf numFmtId="1" fontId="14" fillId="0" borderId="8" xfId="0" applyNumberFormat="1" applyFont="1" applyBorder="1" applyAlignment="1">
      <alignment wrapText="1"/>
    </xf>
    <xf numFmtId="1" fontId="14" fillId="0" borderId="10" xfId="0" applyNumberFormat="1" applyFont="1" applyBorder="1" applyAlignment="1">
      <alignment wrapText="1"/>
    </xf>
    <xf numFmtId="0" fontId="0" fillId="3" borderId="11" xfId="0" applyFont="1" applyFill="1" applyBorder="1" applyAlignment="1">
      <alignment/>
    </xf>
    <xf numFmtId="1" fontId="14" fillId="0" borderId="31" xfId="0" applyNumberFormat="1" applyFont="1" applyBorder="1" applyAlignment="1">
      <alignment wrapText="1"/>
    </xf>
    <xf numFmtId="0" fontId="2" fillId="0" borderId="8" xfId="0" applyFont="1" applyBorder="1" applyAlignment="1">
      <alignment horizontal="center" vertical="top" wrapText="1"/>
    </xf>
    <xf numFmtId="0" fontId="65" fillId="0" borderId="18" xfId="0" applyFont="1" applyBorder="1" applyAlignment="1">
      <alignment horizontal="center" vertical="center" wrapText="1"/>
    </xf>
    <xf numFmtId="180" fontId="27" fillId="0" borderId="18" xfId="18" applyNumberFormat="1" applyFont="1" applyBorder="1" applyAlignment="1">
      <alignment vertical="center"/>
      <protection/>
    </xf>
    <xf numFmtId="0" fontId="65" fillId="0" borderId="11" xfId="0" applyFont="1" applyBorder="1" applyAlignment="1">
      <alignment horizontal="center" vertical="center" wrapText="1"/>
    </xf>
    <xf numFmtId="0" fontId="33" fillId="0" borderId="15" xfId="0" applyFont="1" applyBorder="1" applyAlignment="1">
      <alignment horizontal="center" vertical="top" wrapText="1"/>
    </xf>
    <xf numFmtId="3" fontId="75" fillId="0" borderId="0" xfId="0" applyNumberFormat="1" applyFont="1" applyAlignment="1">
      <alignment/>
    </xf>
    <xf numFmtId="0" fontId="75" fillId="0" borderId="0" xfId="0" applyFont="1" applyAlignment="1">
      <alignment/>
    </xf>
    <xf numFmtId="0" fontId="62" fillId="0" borderId="0" xfId="0" applyFont="1" applyAlignment="1">
      <alignment vertical="center"/>
    </xf>
    <xf numFmtId="0" fontId="60" fillId="0" borderId="0" xfId="0" applyFont="1" applyAlignment="1">
      <alignment vertical="center"/>
    </xf>
    <xf numFmtId="0" fontId="62" fillId="0" borderId="0" xfId="0" applyFont="1" applyAlignment="1">
      <alignment horizontal="left" vertical="center"/>
    </xf>
    <xf numFmtId="0" fontId="64" fillId="0" borderId="0" xfId="0" applyFont="1" applyAlignment="1">
      <alignment vertical="center"/>
    </xf>
    <xf numFmtId="0" fontId="64" fillId="0" borderId="0" xfId="0" applyFont="1" applyAlignment="1">
      <alignment horizontal="center" vertical="center"/>
    </xf>
    <xf numFmtId="0" fontId="76" fillId="0" borderId="0" xfId="0" applyFont="1" applyAlignment="1">
      <alignment vertical="center"/>
    </xf>
    <xf numFmtId="0" fontId="77" fillId="0" borderId="0" xfId="0" applyFont="1" applyAlignment="1">
      <alignment horizontal="right" vertical="center"/>
    </xf>
    <xf numFmtId="0" fontId="58" fillId="0" borderId="0" xfId="0" applyFont="1" applyAlignment="1">
      <alignment vertical="center"/>
    </xf>
    <xf numFmtId="0" fontId="64" fillId="0" borderId="17"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0" xfId="0" applyFont="1" applyBorder="1" applyAlignment="1">
      <alignment horizontal="center" vertical="center" wrapText="1"/>
    </xf>
    <xf numFmtId="0" fontId="78" fillId="0" borderId="19" xfId="0" applyFont="1" applyBorder="1" applyAlignment="1">
      <alignment horizontal="center" vertical="distributed" wrapText="1"/>
    </xf>
    <xf numFmtId="0" fontId="78" fillId="0" borderId="2" xfId="0" applyFont="1" applyBorder="1" applyAlignment="1">
      <alignment horizontal="center" vertical="distributed" wrapText="1"/>
    </xf>
    <xf numFmtId="0" fontId="78" fillId="0" borderId="5" xfId="0" applyFont="1" applyBorder="1" applyAlignment="1">
      <alignment horizontal="center" vertical="distributed" wrapText="1"/>
    </xf>
    <xf numFmtId="0" fontId="62" fillId="0" borderId="12" xfId="0" applyFont="1" applyBorder="1" applyAlignment="1">
      <alignment horizontal="center" vertical="top" wrapText="1"/>
    </xf>
    <xf numFmtId="0" fontId="62" fillId="0" borderId="38" xfId="0" applyFont="1" applyBorder="1" applyAlignment="1">
      <alignment horizontal="left" vertical="top" wrapText="1"/>
    </xf>
    <xf numFmtId="180" fontId="79" fillId="0" borderId="13" xfId="0" applyNumberFormat="1" applyFont="1" applyBorder="1" applyAlignment="1">
      <alignment horizontal="right" vertical="top" wrapText="1"/>
    </xf>
    <xf numFmtId="180" fontId="79" fillId="0" borderId="38" xfId="0" applyNumberFormat="1" applyFont="1" applyBorder="1" applyAlignment="1">
      <alignment horizontal="right" vertical="top" wrapText="1"/>
    </xf>
    <xf numFmtId="0" fontId="58" fillId="0" borderId="0" xfId="0" applyFont="1" applyBorder="1" applyAlignment="1">
      <alignment horizontal="center" vertical="center" wrapText="1"/>
    </xf>
    <xf numFmtId="1" fontId="4" fillId="0" borderId="39" xfId="0" applyNumberFormat="1" applyFont="1" applyFill="1" applyBorder="1" applyAlignment="1">
      <alignment horizontal="center" vertical="top"/>
    </xf>
    <xf numFmtId="1" fontId="4" fillId="0" borderId="38" xfId="0" applyNumberFormat="1" applyFont="1" applyFill="1" applyBorder="1" applyAlignment="1">
      <alignment horizontal="left" vertical="top" wrapText="1"/>
    </xf>
    <xf numFmtId="180" fontId="80" fillId="0" borderId="13" xfId="0" applyNumberFormat="1" applyFont="1" applyBorder="1" applyAlignment="1">
      <alignment horizontal="right" vertical="top" wrapText="1"/>
    </xf>
    <xf numFmtId="180" fontId="80" fillId="0" borderId="38" xfId="0" applyNumberFormat="1" applyFont="1" applyBorder="1" applyAlignment="1">
      <alignment horizontal="right" vertical="top" wrapText="1"/>
    </xf>
    <xf numFmtId="1" fontId="5" fillId="0" borderId="39" xfId="0" applyNumberFormat="1" applyFont="1" applyFill="1" applyBorder="1" applyAlignment="1">
      <alignment horizontal="center" vertical="top"/>
    </xf>
    <xf numFmtId="1" fontId="5" fillId="0" borderId="38" xfId="0" applyNumberFormat="1" applyFont="1" applyFill="1" applyBorder="1" applyAlignment="1">
      <alignment horizontal="left" vertical="top" wrapText="1"/>
    </xf>
    <xf numFmtId="180" fontId="81" fillId="0" borderId="13" xfId="0" applyNumberFormat="1" applyFont="1" applyBorder="1" applyAlignment="1">
      <alignment horizontal="right" vertical="top" wrapText="1"/>
    </xf>
    <xf numFmtId="180" fontId="81" fillId="0" borderId="38" xfId="0" applyNumberFormat="1" applyFont="1" applyBorder="1" applyAlignment="1">
      <alignment horizontal="right" vertical="top" wrapText="1"/>
    </xf>
    <xf numFmtId="0" fontId="82" fillId="0" borderId="12" xfId="0" applyFont="1" applyBorder="1" applyAlignment="1">
      <alignment horizontal="center" vertical="top" wrapText="1"/>
    </xf>
    <xf numFmtId="0" fontId="82" fillId="0" borderId="38" xfId="0" applyFont="1" applyBorder="1" applyAlignment="1">
      <alignment horizontal="left" vertical="top" wrapText="1"/>
    </xf>
    <xf numFmtId="0" fontId="66" fillId="0" borderId="0" xfId="0" applyFont="1" applyBorder="1" applyAlignment="1">
      <alignment horizontal="center" vertical="center" wrapText="1"/>
    </xf>
    <xf numFmtId="0" fontId="66" fillId="0" borderId="0" xfId="0" applyFont="1" applyAlignment="1">
      <alignment vertical="center"/>
    </xf>
    <xf numFmtId="0" fontId="83" fillId="0" borderId="0" xfId="0" applyFont="1" applyBorder="1" applyAlignment="1">
      <alignment horizontal="center" vertical="center" wrapText="1"/>
    </xf>
    <xf numFmtId="0" fontId="83" fillId="0" borderId="0" xfId="0" applyFont="1" applyAlignment="1">
      <alignment vertical="center"/>
    </xf>
    <xf numFmtId="0" fontId="84" fillId="0" borderId="12" xfId="0" applyFont="1" applyBorder="1" applyAlignment="1">
      <alignment horizontal="center" vertical="top" wrapText="1"/>
    </xf>
    <xf numFmtId="0" fontId="84" fillId="0" borderId="38" xfId="0" applyFont="1" applyBorder="1" applyAlignment="1">
      <alignment horizontal="left" vertical="top" wrapText="1"/>
    </xf>
    <xf numFmtId="180" fontId="85" fillId="0" borderId="13" xfId="0" applyNumberFormat="1" applyFont="1" applyBorder="1" applyAlignment="1">
      <alignment horizontal="right" vertical="top" wrapText="1"/>
    </xf>
    <xf numFmtId="180" fontId="85" fillId="0" borderId="38" xfId="0" applyNumberFormat="1" applyFont="1" applyBorder="1" applyAlignment="1">
      <alignment horizontal="right" vertical="top" wrapText="1"/>
    </xf>
    <xf numFmtId="0" fontId="77" fillId="0" borderId="40" xfId="0" applyFont="1" applyBorder="1" applyAlignment="1">
      <alignment horizontal="center" vertical="top" wrapText="1"/>
    </xf>
    <xf numFmtId="0" fontId="77" fillId="0" borderId="40" xfId="0" applyFont="1" applyBorder="1" applyAlignment="1">
      <alignment horizontal="left" vertical="top" wrapText="1"/>
    </xf>
    <xf numFmtId="180" fontId="81" fillId="0" borderId="40" xfId="0" applyNumberFormat="1" applyFont="1" applyBorder="1" applyAlignment="1">
      <alignment horizontal="right" vertical="top" wrapText="1"/>
    </xf>
    <xf numFmtId="181" fontId="58" fillId="0" borderId="0" xfId="0" applyNumberFormat="1" applyFont="1" applyBorder="1" applyAlignment="1">
      <alignment horizontal="center" vertical="center" wrapText="1"/>
    </xf>
    <xf numFmtId="181" fontId="83" fillId="0" borderId="0" xfId="0" applyNumberFormat="1" applyFont="1" applyBorder="1" applyAlignment="1">
      <alignment horizontal="center" vertical="center" wrapText="1"/>
    </xf>
    <xf numFmtId="0" fontId="84" fillId="0" borderId="9" xfId="0" applyFont="1" applyBorder="1" applyAlignment="1">
      <alignment horizontal="center" vertical="top" wrapText="1"/>
    </xf>
    <xf numFmtId="0" fontId="84" fillId="0" borderId="4" xfId="0" applyFont="1" applyBorder="1" applyAlignment="1">
      <alignment horizontal="justify" vertical="top" wrapText="1"/>
    </xf>
    <xf numFmtId="180" fontId="85" fillId="0" borderId="0" xfId="0" applyNumberFormat="1" applyFont="1" applyBorder="1" applyAlignment="1">
      <alignment horizontal="right" vertical="top" wrapText="1"/>
    </xf>
    <xf numFmtId="180" fontId="85" fillId="0" borderId="4" xfId="0" applyNumberFormat="1" applyFont="1" applyBorder="1" applyAlignment="1">
      <alignment horizontal="right" vertical="top" wrapText="1"/>
    </xf>
    <xf numFmtId="0" fontId="77" fillId="0" borderId="19" xfId="0" applyFont="1" applyBorder="1" applyAlignment="1">
      <alignment horizontal="center" vertical="top" wrapText="1"/>
    </xf>
    <xf numFmtId="0" fontId="86" fillId="0" borderId="2" xfId="0" applyFont="1" applyBorder="1" applyAlignment="1">
      <alignment horizontal="left" vertical="top" wrapText="1"/>
    </xf>
    <xf numFmtId="180" fontId="79" fillId="0" borderId="5" xfId="0" applyNumberFormat="1" applyFont="1" applyBorder="1" applyAlignment="1">
      <alignment horizontal="right" vertical="top" wrapText="1"/>
    </xf>
    <xf numFmtId="180" fontId="79" fillId="0" borderId="2" xfId="0" applyNumberFormat="1" applyFont="1" applyBorder="1" applyAlignment="1">
      <alignment horizontal="right" vertical="top" wrapText="1"/>
    </xf>
    <xf numFmtId="0" fontId="62" fillId="0" borderId="12" xfId="0" applyFont="1" applyBorder="1" applyAlignment="1">
      <alignment horizontal="center" vertical="top" wrapText="1"/>
    </xf>
    <xf numFmtId="0" fontId="62" fillId="0" borderId="38" xfId="0" applyFont="1" applyBorder="1" applyAlignment="1">
      <alignment horizontal="left" vertical="top" wrapText="1"/>
    </xf>
    <xf numFmtId="49" fontId="82" fillId="0" borderId="39" xfId="0" applyNumberFormat="1" applyFont="1" applyBorder="1" applyAlignment="1">
      <alignment horizontal="center" vertical="top"/>
    </xf>
    <xf numFmtId="0" fontId="82" fillId="0" borderId="40" xfId="0" applyFont="1" applyBorder="1" applyAlignment="1">
      <alignment vertical="top" wrapText="1"/>
    </xf>
    <xf numFmtId="180" fontId="80" fillId="0" borderId="6" xfId="0" applyNumberFormat="1" applyFont="1" applyBorder="1" applyAlignment="1">
      <alignment horizontal="right" vertical="top" wrapText="1"/>
    </xf>
    <xf numFmtId="180" fontId="80" fillId="0" borderId="40" xfId="0" applyNumberFormat="1" applyFont="1" applyBorder="1" applyAlignment="1">
      <alignment horizontal="right" vertical="top"/>
    </xf>
    <xf numFmtId="180" fontId="80" fillId="0" borderId="6" xfId="0" applyNumberFormat="1" applyFont="1" applyBorder="1" applyAlignment="1">
      <alignment horizontal="right" vertical="top"/>
    </xf>
    <xf numFmtId="182" fontId="66" fillId="0" borderId="0" xfId="0" applyNumberFormat="1" applyFont="1" applyBorder="1" applyAlignment="1">
      <alignment horizontal="right" vertical="center"/>
    </xf>
    <xf numFmtId="49" fontId="84" fillId="0" borderId="39" xfId="0" applyNumberFormat="1" applyFont="1" applyBorder="1" applyAlignment="1">
      <alignment horizontal="center" vertical="top"/>
    </xf>
    <xf numFmtId="180" fontId="85" fillId="0" borderId="6" xfId="0" applyNumberFormat="1" applyFont="1" applyBorder="1" applyAlignment="1">
      <alignment horizontal="right" vertical="top" wrapText="1"/>
    </xf>
    <xf numFmtId="180" fontId="85" fillId="0" borderId="40" xfId="0" applyNumberFormat="1" applyFont="1" applyBorder="1" applyAlignment="1">
      <alignment horizontal="right" vertical="top"/>
    </xf>
    <xf numFmtId="180" fontId="85" fillId="0" borderId="6" xfId="0" applyNumberFormat="1" applyFont="1" applyBorder="1" applyAlignment="1">
      <alignment horizontal="right" vertical="top"/>
    </xf>
    <xf numFmtId="182" fontId="76" fillId="0" borderId="0" xfId="0" applyNumberFormat="1" applyFont="1" applyBorder="1" applyAlignment="1">
      <alignment horizontal="right" vertical="center"/>
    </xf>
    <xf numFmtId="0" fontId="76" fillId="0" borderId="0" xfId="0" applyFont="1" applyAlignment="1">
      <alignment vertical="center"/>
    </xf>
    <xf numFmtId="49" fontId="77" fillId="0" borderId="39" xfId="0" applyNumberFormat="1" applyFont="1" applyBorder="1" applyAlignment="1">
      <alignment horizontal="center" vertical="top"/>
    </xf>
    <xf numFmtId="0" fontId="77" fillId="0" borderId="40" xfId="0" applyFont="1" applyBorder="1" applyAlignment="1">
      <alignment vertical="top" wrapText="1"/>
    </xf>
    <xf numFmtId="180" fontId="81" fillId="0" borderId="40" xfId="0" applyNumberFormat="1" applyFont="1" applyBorder="1" applyAlignment="1">
      <alignment horizontal="right" vertical="top"/>
    </xf>
    <xf numFmtId="182" fontId="58" fillId="0" borderId="0" xfId="0" applyNumberFormat="1" applyFont="1" applyBorder="1" applyAlignment="1">
      <alignment vertical="center"/>
    </xf>
    <xf numFmtId="49" fontId="77" fillId="0" borderId="40" xfId="0" applyNumberFormat="1" applyFont="1" applyBorder="1" applyAlignment="1">
      <alignment horizontal="center" vertical="top"/>
    </xf>
    <xf numFmtId="182" fontId="76" fillId="0" borderId="0" xfId="0" applyNumberFormat="1" applyFont="1" applyBorder="1" applyAlignment="1">
      <alignment horizontal="right" vertical="center"/>
    </xf>
    <xf numFmtId="180" fontId="85" fillId="0" borderId="4" xfId="0" applyNumberFormat="1" applyFont="1" applyBorder="1" applyAlignment="1">
      <alignment horizontal="right" vertical="top"/>
    </xf>
    <xf numFmtId="180" fontId="85" fillId="0" borderId="0" xfId="0" applyNumberFormat="1" applyFont="1" applyBorder="1" applyAlignment="1">
      <alignment horizontal="right" vertical="top"/>
    </xf>
    <xf numFmtId="180" fontId="81" fillId="0" borderId="4" xfId="0" applyNumberFormat="1" applyFont="1" applyBorder="1" applyAlignment="1">
      <alignment horizontal="right" vertical="top"/>
    </xf>
    <xf numFmtId="49" fontId="77" fillId="0" borderId="19" xfId="0" applyNumberFormat="1" applyFont="1" applyBorder="1" applyAlignment="1">
      <alignment horizontal="center" vertical="top"/>
    </xf>
    <xf numFmtId="180" fontId="79" fillId="0" borderId="5" xfId="0" applyNumberFormat="1" applyFont="1" applyBorder="1" applyAlignment="1">
      <alignment vertical="top" wrapText="1"/>
    </xf>
    <xf numFmtId="180" fontId="79" fillId="0" borderId="2" xfId="0" applyNumberFormat="1" applyFont="1" applyBorder="1" applyAlignment="1">
      <alignment vertical="top"/>
    </xf>
    <xf numFmtId="180" fontId="79" fillId="0" borderId="5" xfId="0" applyNumberFormat="1" applyFont="1" applyBorder="1" applyAlignment="1">
      <alignment vertical="top"/>
    </xf>
    <xf numFmtId="49" fontId="58" fillId="0" borderId="0" xfId="0" applyNumberFormat="1" applyFont="1" applyBorder="1" applyAlignment="1">
      <alignment horizontal="center" vertical="center"/>
    </xf>
    <xf numFmtId="0" fontId="58" fillId="0" borderId="0" xfId="0" applyFont="1" applyBorder="1" applyAlignment="1">
      <alignment vertical="center" wrapText="1"/>
    </xf>
    <xf numFmtId="182" fontId="58" fillId="0" borderId="0" xfId="0" applyNumberFormat="1" applyFont="1" applyBorder="1" applyAlignment="1">
      <alignment horizontal="right" vertical="center"/>
    </xf>
    <xf numFmtId="49" fontId="76" fillId="0" borderId="0" xfId="0" applyNumberFormat="1" applyFont="1" applyBorder="1" applyAlignment="1">
      <alignment horizontal="center" vertical="center"/>
    </xf>
    <xf numFmtId="0" fontId="76" fillId="0" borderId="0" xfId="0" applyFont="1" applyBorder="1" applyAlignment="1">
      <alignment vertical="center" wrapText="1"/>
    </xf>
    <xf numFmtId="182" fontId="76" fillId="0" borderId="0" xfId="0" applyNumberFormat="1" applyFont="1" applyBorder="1" applyAlignment="1">
      <alignment vertical="center"/>
    </xf>
    <xf numFmtId="49" fontId="82" fillId="0" borderId="0" xfId="0" applyNumberFormat="1" applyFont="1" applyBorder="1" applyAlignment="1">
      <alignment horizontal="center" vertical="center"/>
    </xf>
    <xf numFmtId="0" fontId="82" fillId="0" borderId="0" xfId="0" applyFont="1" applyBorder="1" applyAlignment="1">
      <alignment horizontal="center" vertical="center" wrapText="1"/>
    </xf>
    <xf numFmtId="182" fontId="82" fillId="0" borderId="0" xfId="0" applyNumberFormat="1" applyFont="1" applyBorder="1" applyAlignment="1">
      <alignment vertical="center"/>
    </xf>
    <xf numFmtId="0" fontId="82" fillId="0" borderId="0" xfId="0" applyFont="1" applyAlignment="1">
      <alignment vertical="center"/>
    </xf>
    <xf numFmtId="0" fontId="89" fillId="0" borderId="0" xfId="0" applyFont="1" applyAlignment="1">
      <alignment vertical="center"/>
    </xf>
    <xf numFmtId="49" fontId="76" fillId="0" borderId="0" xfId="0" applyNumberFormat="1" applyFont="1" applyAlignment="1">
      <alignment horizontal="center" vertical="center"/>
    </xf>
    <xf numFmtId="0" fontId="76" fillId="0" borderId="0" xfId="0" applyFont="1" applyAlignment="1">
      <alignment vertical="center" wrapText="1"/>
    </xf>
    <xf numFmtId="0" fontId="30" fillId="0" borderId="11" xfId="0" applyFont="1" applyBorder="1" applyAlignment="1">
      <alignment horizontal="left" vertical="top" wrapText="1"/>
    </xf>
    <xf numFmtId="1" fontId="14" fillId="4" borderId="31" xfId="0" applyNumberFormat="1" applyFont="1" applyFill="1" applyBorder="1" applyAlignment="1">
      <alignment horizontal="center"/>
    </xf>
    <xf numFmtId="1" fontId="14" fillId="4" borderId="15" xfId="0" applyNumberFormat="1" applyFont="1" applyFill="1" applyBorder="1" applyAlignment="1">
      <alignment horizontal="center" wrapText="1"/>
    </xf>
    <xf numFmtId="0" fontId="15" fillId="0" borderId="11" xfId="0" applyFont="1" applyBorder="1" applyAlignment="1">
      <alignment wrapText="1"/>
    </xf>
    <xf numFmtId="0" fontId="32" fillId="2" borderId="13" xfId="0" applyFont="1" applyFill="1" applyBorder="1" applyAlignment="1">
      <alignment/>
    </xf>
    <xf numFmtId="0" fontId="2" fillId="0" borderId="11" xfId="0" applyFont="1" applyBorder="1" applyAlignment="1">
      <alignment horizontal="center" vertical="top" wrapText="1"/>
    </xf>
    <xf numFmtId="0" fontId="2" fillId="5" borderId="37"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7" fillId="0" borderId="0" xfId="0" applyFont="1" applyAlignment="1">
      <alignment horizontal="center" wrapText="1"/>
    </xf>
    <xf numFmtId="49" fontId="10"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63" fillId="0" borderId="41"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2" fillId="5" borderId="37"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9" fillId="0" borderId="0" xfId="0" applyFont="1" applyAlignment="1">
      <alignment horizontal="center" vertical="center" wrapText="1"/>
    </xf>
    <xf numFmtId="0" fontId="5" fillId="0" borderId="18" xfId="0" applyFont="1" applyBorder="1" applyAlignment="1">
      <alignment horizontal="center" vertical="top" wrapText="1"/>
    </xf>
    <xf numFmtId="0" fontId="5" fillId="0" borderId="11" xfId="0" applyFont="1" applyBorder="1" applyAlignment="1">
      <alignment horizontal="center" vertical="top" wrapText="1"/>
    </xf>
    <xf numFmtId="0" fontId="5" fillId="0" borderId="22" xfId="0" applyFont="1" applyBorder="1" applyAlignment="1">
      <alignment horizontal="center" vertical="top" wrapText="1"/>
    </xf>
    <xf numFmtId="0" fontId="5"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6" xfId="0" applyFont="1" applyBorder="1" applyAlignment="1">
      <alignment horizontal="center" vertical="top" wrapText="1"/>
    </xf>
    <xf numFmtId="0" fontId="2" fillId="0" borderId="42" xfId="0" applyFont="1" applyBorder="1" applyAlignment="1">
      <alignment horizontal="center" vertical="top" wrapText="1"/>
    </xf>
    <xf numFmtId="0" fontId="19" fillId="0" borderId="0" xfId="0" applyNumberFormat="1" applyFont="1" applyFill="1" applyAlignment="1" applyProtection="1">
      <alignment horizontal="center" vertical="center" wrapText="1"/>
      <protection/>
    </xf>
    <xf numFmtId="0" fontId="2" fillId="0" borderId="18" xfId="0" applyFont="1" applyBorder="1" applyAlignment="1">
      <alignment horizontal="center" vertical="top" wrapText="1"/>
    </xf>
    <xf numFmtId="0" fontId="2" fillId="5" borderId="2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17" fillId="0" borderId="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left" vertical="top"/>
      <protection/>
    </xf>
    <xf numFmtId="0" fontId="2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7" fillId="0" borderId="0" xfId="0" applyFont="1" applyAlignment="1">
      <alignment horizontal="left" vertical="center" wrapText="1"/>
    </xf>
    <xf numFmtId="0" fontId="88" fillId="0" borderId="0" xfId="0" applyFont="1" applyBorder="1" applyAlignment="1">
      <alignment horizontal="center" vertical="center" wrapText="1"/>
    </xf>
    <xf numFmtId="0" fontId="60" fillId="0" borderId="0" xfId="0" applyFont="1" applyAlignment="1">
      <alignment vertical="center" wrapText="1"/>
    </xf>
    <xf numFmtId="0" fontId="32" fillId="0" borderId="0" xfId="0" applyFont="1" applyAlignment="1">
      <alignment vertical="center" wrapText="1"/>
    </xf>
    <xf numFmtId="0" fontId="59" fillId="0" borderId="0" xfId="0" applyFont="1" applyAlignment="1">
      <alignment horizontal="center"/>
    </xf>
    <xf numFmtId="0" fontId="64" fillId="0" borderId="21"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47" xfId="0" applyFont="1" applyBorder="1" applyAlignment="1">
      <alignment horizontal="center" vertical="center" wrapText="1"/>
    </xf>
    <xf numFmtId="0" fontId="17" fillId="0" borderId="6"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30" fillId="0" borderId="18" xfId="0" applyFont="1" applyBorder="1" applyAlignment="1">
      <alignment horizontal="left" vertical="top" wrapText="1"/>
    </xf>
    <xf numFmtId="0" fontId="30" fillId="0" borderId="11" xfId="0" applyFont="1" applyBorder="1" applyAlignment="1">
      <alignment horizontal="left" vertical="top" wrapText="1"/>
    </xf>
    <xf numFmtId="0" fontId="17" fillId="0" borderId="8"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wrapText="1"/>
      <protection/>
    </xf>
    <xf numFmtId="0" fontId="24" fillId="0" borderId="42" xfId="0" applyNumberFormat="1" applyFont="1" applyFill="1" applyBorder="1" applyAlignment="1" applyProtection="1">
      <alignment horizontal="center" vertical="center" wrapText="1"/>
      <protection/>
    </xf>
    <xf numFmtId="0" fontId="24" fillId="0" borderId="6" xfId="0" applyNumberFormat="1" applyFont="1" applyFill="1" applyBorder="1" applyAlignment="1" applyProtection="1">
      <alignment horizontal="center" vertical="center" wrapText="1"/>
      <protection/>
    </xf>
    <xf numFmtId="0" fontId="24" fillId="0" borderId="22"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17" fillId="0" borderId="6"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42"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wrapText="1"/>
      <protection/>
    </xf>
    <xf numFmtId="0" fontId="18" fillId="0" borderId="4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4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37" xfId="0" applyNumberFormat="1" applyFont="1" applyFill="1" applyBorder="1" applyAlignment="1" applyProtection="1">
      <alignment horizontal="center" vertical="center" wrapText="1"/>
      <protection/>
    </xf>
    <xf numFmtId="0" fontId="17" fillId="0" borderId="8"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45" fillId="0" borderId="15" xfId="0" applyFont="1" applyBorder="1" applyAlignment="1">
      <alignment horizontal="center"/>
    </xf>
    <xf numFmtId="0" fontId="45" fillId="0" borderId="6" xfId="0" applyFont="1" applyBorder="1" applyAlignment="1">
      <alignment horizontal="center"/>
    </xf>
    <xf numFmtId="0" fontId="45" fillId="0" borderId="42" xfId="0" applyFont="1" applyBorder="1" applyAlignment="1">
      <alignment horizontal="center"/>
    </xf>
    <xf numFmtId="49" fontId="45" fillId="0" borderId="18"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cellXfs>
  <cellStyles count="8">
    <cellStyle name="Normal" xfId="0"/>
    <cellStyle name="Normal_Доходи" xfId="15"/>
    <cellStyle name="Currency" xfId="16"/>
    <cellStyle name="Currency [0]" xfId="17"/>
    <cellStyle name="Звичайний_Додаток _ 3 зм_ни 4575"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zoomScale="50" zoomScaleNormal="50" workbookViewId="0" topLeftCell="A7">
      <pane xSplit="3" ySplit="7" topLeftCell="D18" activePane="bottomRight" state="frozen"/>
      <selection pane="topLeft" activeCell="A7" sqref="A7"/>
      <selection pane="topRight" activeCell="D7" sqref="D7"/>
      <selection pane="bottomLeft" activeCell="A14" sqref="A14"/>
      <selection pane="bottomRight" activeCell="F19" sqref="F19"/>
    </sheetView>
  </sheetViews>
  <sheetFormatPr defaultColWidth="9.140625" defaultRowHeight="12.75"/>
  <cols>
    <col min="1" max="1" width="9.140625" style="1" customWidth="1"/>
    <col min="2" max="2" width="21.140625" style="1" customWidth="1"/>
    <col min="3" max="3" width="66.140625" style="1" customWidth="1"/>
    <col min="4" max="4" width="20.421875" style="1" customWidth="1"/>
    <col min="5" max="5" width="19.00390625" style="1" customWidth="1"/>
    <col min="6" max="6" width="20.00390625" style="1" customWidth="1"/>
    <col min="7" max="7" width="19.57421875" style="1" customWidth="1"/>
    <col min="8" max="16384" width="9.140625" style="1" customWidth="1"/>
  </cols>
  <sheetData>
    <row r="1" ht="15.75">
      <c r="E1" s="2"/>
    </row>
    <row r="2" spans="5:8" ht="53.25" customHeight="1">
      <c r="E2" s="3"/>
      <c r="F2" s="484" t="s">
        <v>36</v>
      </c>
      <c r="G2" s="485"/>
      <c r="H2" s="485"/>
    </row>
    <row r="3" spans="5:7" ht="13.5" customHeight="1">
      <c r="E3" s="4"/>
      <c r="G3" s="4"/>
    </row>
    <row r="4" spans="5:7" ht="11.25" customHeight="1">
      <c r="E4" s="4"/>
      <c r="G4" s="4"/>
    </row>
    <row r="5" spans="5:6" ht="12.75" customHeight="1">
      <c r="E5" s="5"/>
      <c r="F5" s="4"/>
    </row>
    <row r="6" spans="3:6" ht="45.75" customHeight="1">
      <c r="C6" s="6"/>
      <c r="D6" s="7" t="s">
        <v>0</v>
      </c>
      <c r="E6" s="6"/>
      <c r="F6" s="6"/>
    </row>
    <row r="7" spans="3:6" ht="99.75" customHeight="1">
      <c r="C7" s="486" t="s">
        <v>37</v>
      </c>
      <c r="D7" s="486"/>
      <c r="E7" s="486"/>
      <c r="F7" s="486"/>
    </row>
    <row r="8" spans="3:6" ht="12" customHeight="1">
      <c r="C8" s="8"/>
      <c r="D8" s="9"/>
      <c r="E8" s="8"/>
      <c r="F8" s="8"/>
    </row>
    <row r="9" spans="3:8" ht="33.75" customHeight="1">
      <c r="C9" s="8"/>
      <c r="D9" s="9"/>
      <c r="E9" s="8"/>
      <c r="F9" s="487" t="s">
        <v>1</v>
      </c>
      <c r="G9" s="487"/>
      <c r="H9" s="10"/>
    </row>
    <row r="10" spans="3:6" ht="12.75" customHeight="1">
      <c r="C10" s="8"/>
      <c r="D10" s="9"/>
      <c r="E10" s="8"/>
      <c r="F10" s="8"/>
    </row>
    <row r="11" spans="3:6" ht="12" customHeight="1">
      <c r="C11" s="8"/>
      <c r="D11" s="8"/>
      <c r="E11" s="8"/>
      <c r="F11" s="8"/>
    </row>
    <row r="12" ht="13.5" thickBot="1">
      <c r="G12" s="11" t="s">
        <v>2</v>
      </c>
    </row>
    <row r="13" spans="1:7" ht="193.5" customHeight="1" thickBot="1">
      <c r="A13" s="12"/>
      <c r="B13" s="13" t="s">
        <v>3</v>
      </c>
      <c r="C13" s="14" t="s">
        <v>4</v>
      </c>
      <c r="D13" s="15" t="s">
        <v>5</v>
      </c>
      <c r="E13" s="15" t="s">
        <v>6</v>
      </c>
      <c r="F13" s="15" t="s">
        <v>7</v>
      </c>
      <c r="G13" s="14" t="s">
        <v>8</v>
      </c>
    </row>
    <row r="14" spans="1:7" ht="35.25" customHeight="1" thickBot="1">
      <c r="A14" s="12"/>
      <c r="B14" s="16">
        <v>1000000</v>
      </c>
      <c r="C14" s="17" t="s">
        <v>9</v>
      </c>
      <c r="D14" s="18">
        <f>+D15+D25+D27+D28</f>
        <v>100000</v>
      </c>
      <c r="E14" s="19">
        <f>+E15+E26+E27+E28</f>
        <v>0</v>
      </c>
      <c r="F14" s="19">
        <f>+F15+F26+F27+F28</f>
        <v>0</v>
      </c>
      <c r="G14" s="19">
        <f>+D14+E14</f>
        <v>100000</v>
      </c>
    </row>
    <row r="15" spans="1:7" ht="27" customHeight="1" thickBot="1">
      <c r="A15" s="12"/>
      <c r="B15" s="20">
        <v>11010000</v>
      </c>
      <c r="C15" s="21" t="s">
        <v>10</v>
      </c>
      <c r="D15" s="18">
        <f>+D16+D17+D18+D19+D22+D23+D20+D21+D24</f>
        <v>88000</v>
      </c>
      <c r="E15" s="19"/>
      <c r="F15" s="19"/>
      <c r="G15" s="19">
        <f aca="true" t="shared" si="0" ref="G15:G36">+D15+E15</f>
        <v>88000</v>
      </c>
    </row>
    <row r="16" spans="1:7" ht="76.5" customHeight="1" hidden="1" thickBot="1">
      <c r="A16" s="12"/>
      <c r="B16" s="20">
        <v>11010100</v>
      </c>
      <c r="C16" s="264" t="s">
        <v>11</v>
      </c>
      <c r="D16" s="18"/>
      <c r="E16" s="19"/>
      <c r="F16" s="19"/>
      <c r="G16" s="19">
        <f t="shared" si="0"/>
        <v>0</v>
      </c>
    </row>
    <row r="17" spans="1:7" ht="103.5" customHeight="1" hidden="1" thickBot="1">
      <c r="A17" s="12"/>
      <c r="B17" s="20">
        <v>11010200</v>
      </c>
      <c r="C17" s="21" t="s">
        <v>12</v>
      </c>
      <c r="D17" s="18"/>
      <c r="E17" s="19"/>
      <c r="F17" s="19"/>
      <c r="G17" s="19">
        <f t="shared" si="0"/>
        <v>0</v>
      </c>
    </row>
    <row r="18" spans="1:7" ht="74.25" customHeight="1" thickBot="1">
      <c r="A18" s="12"/>
      <c r="B18" s="20">
        <v>11010400</v>
      </c>
      <c r="C18" s="265" t="s">
        <v>13</v>
      </c>
      <c r="D18" s="18">
        <v>46000</v>
      </c>
      <c r="E18" s="19"/>
      <c r="F18" s="19"/>
      <c r="G18" s="19">
        <f t="shared" si="0"/>
        <v>46000</v>
      </c>
    </row>
    <row r="19" spans="1:7" ht="81" customHeight="1" thickBot="1">
      <c r="A19" s="12"/>
      <c r="B19" s="20">
        <v>11010500</v>
      </c>
      <c r="C19" s="266" t="s">
        <v>14</v>
      </c>
      <c r="D19" s="18">
        <v>10000</v>
      </c>
      <c r="E19" s="19"/>
      <c r="F19" s="19"/>
      <c r="G19" s="19">
        <f t="shared" si="0"/>
        <v>10000</v>
      </c>
    </row>
    <row r="20" spans="1:7" ht="142.5" customHeight="1" thickBot="1">
      <c r="A20" s="12"/>
      <c r="B20" s="20">
        <v>11010900</v>
      </c>
      <c r="C20" s="266" t="s">
        <v>226</v>
      </c>
      <c r="D20" s="18">
        <v>32000</v>
      </c>
      <c r="E20" s="19"/>
      <c r="F20" s="19"/>
      <c r="G20" s="19"/>
    </row>
    <row r="21" spans="1:7" ht="92.25" customHeight="1" hidden="1" thickBot="1">
      <c r="A21" s="12"/>
      <c r="B21" s="20"/>
      <c r="C21" s="21"/>
      <c r="D21" s="18"/>
      <c r="E21" s="19"/>
      <c r="F21" s="19"/>
      <c r="G21" s="19"/>
    </row>
    <row r="22" spans="1:7" ht="69.75" customHeight="1" hidden="1" thickBot="1">
      <c r="A22" s="12"/>
      <c r="B22" s="20"/>
      <c r="C22" s="21"/>
      <c r="D22" s="18"/>
      <c r="E22" s="19"/>
      <c r="F22" s="19"/>
      <c r="G22" s="19"/>
    </row>
    <row r="23" spans="1:7" ht="81" customHeight="1" hidden="1" thickBot="1">
      <c r="A23" s="12"/>
      <c r="B23" s="20"/>
      <c r="C23" s="21"/>
      <c r="D23" s="18"/>
      <c r="E23" s="19"/>
      <c r="F23" s="19"/>
      <c r="G23" s="19"/>
    </row>
    <row r="24" spans="1:7" ht="48.75" customHeight="1" hidden="1" thickBot="1">
      <c r="A24" s="12"/>
      <c r="B24" s="20"/>
      <c r="C24" s="21"/>
      <c r="D24" s="18"/>
      <c r="E24" s="19"/>
      <c r="F24" s="19"/>
      <c r="G24" s="19"/>
    </row>
    <row r="25" spans="1:7" ht="36.75" customHeight="1" thickBot="1">
      <c r="A25" s="12"/>
      <c r="B25" s="20">
        <v>11020000</v>
      </c>
      <c r="C25" s="21" t="s">
        <v>15</v>
      </c>
      <c r="D25" s="18">
        <f>+D26</f>
        <v>12000</v>
      </c>
      <c r="E25" s="19"/>
      <c r="F25" s="19"/>
      <c r="G25" s="19">
        <f t="shared" si="0"/>
        <v>12000</v>
      </c>
    </row>
    <row r="26" spans="1:7" ht="74.25" customHeight="1" thickBot="1">
      <c r="A26" s="12"/>
      <c r="B26" s="20">
        <v>11020200</v>
      </c>
      <c r="C26" s="21" t="s">
        <v>16</v>
      </c>
      <c r="D26" s="18">
        <v>12000</v>
      </c>
      <c r="E26" s="19"/>
      <c r="F26" s="19"/>
      <c r="G26" s="19">
        <f t="shared" si="0"/>
        <v>12000</v>
      </c>
    </row>
    <row r="27" spans="1:7" ht="42.75" customHeight="1" hidden="1" thickBot="1">
      <c r="A27" s="12"/>
      <c r="B27" s="22"/>
      <c r="C27" s="21"/>
      <c r="D27" s="18"/>
      <c r="E27" s="19"/>
      <c r="F27" s="19"/>
      <c r="G27" s="19"/>
    </row>
    <row r="28" spans="1:7" ht="69.75" customHeight="1" hidden="1" thickBot="1">
      <c r="A28" s="12"/>
      <c r="B28" s="20"/>
      <c r="C28" s="21"/>
      <c r="D28" s="18"/>
      <c r="E28" s="19"/>
      <c r="F28" s="19"/>
      <c r="G28" s="19">
        <f t="shared" si="0"/>
        <v>0</v>
      </c>
    </row>
    <row r="29" spans="1:7" ht="24" customHeight="1" hidden="1" thickBot="1">
      <c r="A29" s="12"/>
      <c r="B29" s="16">
        <v>2000000</v>
      </c>
      <c r="C29" s="17" t="s">
        <v>17</v>
      </c>
      <c r="D29" s="18">
        <f>+D30+D32</f>
        <v>0</v>
      </c>
      <c r="E29" s="18">
        <f>+E30+E32</f>
        <v>0</v>
      </c>
      <c r="F29" s="18">
        <f>+F30+F32</f>
        <v>0</v>
      </c>
      <c r="G29" s="19">
        <f t="shared" si="0"/>
        <v>0</v>
      </c>
    </row>
    <row r="30" spans="1:7" ht="51.75" customHeight="1" hidden="1" thickBot="1">
      <c r="A30" s="12"/>
      <c r="B30" s="20">
        <v>22000000</v>
      </c>
      <c r="C30" s="21" t="s">
        <v>18</v>
      </c>
      <c r="D30" s="18">
        <f>+D31</f>
        <v>0</v>
      </c>
      <c r="E30" s="18"/>
      <c r="F30" s="19"/>
      <c r="G30" s="19"/>
    </row>
    <row r="31" spans="1:7" ht="52.5" customHeight="1" hidden="1" thickBot="1">
      <c r="A31" s="12"/>
      <c r="B31" s="20">
        <v>22010300</v>
      </c>
      <c r="C31" s="21" t="s">
        <v>19</v>
      </c>
      <c r="D31" s="18"/>
      <c r="E31" s="18"/>
      <c r="F31" s="19"/>
      <c r="G31" s="19"/>
    </row>
    <row r="32" spans="1:7" ht="25.5" customHeight="1" hidden="1" thickBot="1">
      <c r="A32" s="12"/>
      <c r="B32" s="20">
        <v>25000000</v>
      </c>
      <c r="C32" s="21" t="s">
        <v>20</v>
      </c>
      <c r="D32" s="18"/>
      <c r="E32" s="18">
        <f>+E33+E34+E35</f>
        <v>0</v>
      </c>
      <c r="F32" s="19"/>
      <c r="G32" s="19">
        <f t="shared" si="0"/>
        <v>0</v>
      </c>
    </row>
    <row r="33" spans="1:8" ht="54.75" customHeight="1" hidden="1" thickBot="1">
      <c r="A33" s="12"/>
      <c r="B33" s="20">
        <v>25010100</v>
      </c>
      <c r="C33" s="20" t="s">
        <v>21</v>
      </c>
      <c r="D33" s="18"/>
      <c r="E33" s="18"/>
      <c r="F33" s="19"/>
      <c r="G33" s="19">
        <f t="shared" si="0"/>
        <v>0</v>
      </c>
      <c r="H33" s="23"/>
    </row>
    <row r="34" spans="1:8" ht="25.5" customHeight="1" hidden="1" thickBot="1">
      <c r="A34" s="12"/>
      <c r="B34" s="20">
        <v>25010300</v>
      </c>
      <c r="C34" s="24" t="s">
        <v>22</v>
      </c>
      <c r="D34" s="18"/>
      <c r="E34" s="18"/>
      <c r="F34" s="19"/>
      <c r="G34" s="19">
        <f t="shared" si="0"/>
        <v>0</v>
      </c>
      <c r="H34" s="23"/>
    </row>
    <row r="35" spans="1:7" ht="52.5" customHeight="1" hidden="1" thickBot="1">
      <c r="A35" s="12"/>
      <c r="B35" s="20">
        <v>25010400</v>
      </c>
      <c r="C35" s="20" t="s">
        <v>23</v>
      </c>
      <c r="D35" s="18"/>
      <c r="E35" s="18"/>
      <c r="F35" s="19"/>
      <c r="G35" s="19">
        <f t="shared" si="0"/>
        <v>0</v>
      </c>
    </row>
    <row r="36" spans="1:8" ht="21" hidden="1" thickBot="1">
      <c r="A36" s="12"/>
      <c r="B36" s="19"/>
      <c r="C36" s="25" t="s">
        <v>8</v>
      </c>
      <c r="D36" s="18">
        <f>+D29+D14</f>
        <v>100000</v>
      </c>
      <c r="E36" s="18">
        <f>+E29+E14</f>
        <v>0</v>
      </c>
      <c r="F36" s="19">
        <f>+F29+F14</f>
        <v>0</v>
      </c>
      <c r="G36" s="19">
        <f t="shared" si="0"/>
        <v>100000</v>
      </c>
      <c r="H36" s="26"/>
    </row>
    <row r="37" spans="1:7" ht="30.75" customHeight="1" hidden="1" thickBot="1">
      <c r="A37" s="12"/>
      <c r="B37" s="20">
        <v>41020100</v>
      </c>
      <c r="C37" s="27" t="s">
        <v>24</v>
      </c>
      <c r="D37" s="18"/>
      <c r="E37" s="18"/>
      <c r="F37" s="19"/>
      <c r="G37" s="19">
        <f>+D37+E37</f>
        <v>0</v>
      </c>
    </row>
    <row r="38" spans="1:7" ht="27" customHeight="1" hidden="1" thickBot="1">
      <c r="A38" s="12"/>
      <c r="B38" s="20">
        <v>41020900</v>
      </c>
      <c r="C38" s="27" t="s">
        <v>25</v>
      </c>
      <c r="D38" s="18"/>
      <c r="E38" s="18"/>
      <c r="F38" s="19"/>
      <c r="G38" s="19"/>
    </row>
    <row r="39" spans="1:7" ht="105.75" customHeight="1" hidden="1" thickBot="1">
      <c r="A39" s="12"/>
      <c r="B39" s="20">
        <v>41010600</v>
      </c>
      <c r="C39" s="27" t="s">
        <v>26</v>
      </c>
      <c r="D39" s="18"/>
      <c r="E39" s="19"/>
      <c r="F39" s="19"/>
      <c r="G39" s="19">
        <f>+D39+E39</f>
        <v>0</v>
      </c>
    </row>
    <row r="40" spans="1:7" ht="58.5" customHeight="1" hidden="1" thickBot="1">
      <c r="A40" s="12"/>
      <c r="B40" s="20">
        <v>41030000</v>
      </c>
      <c r="C40" s="21" t="s">
        <v>27</v>
      </c>
      <c r="D40" s="18">
        <f>SUM(D41:D46)</f>
        <v>0</v>
      </c>
      <c r="E40" s="18">
        <f>SUM(E41:E46)</f>
        <v>0</v>
      </c>
      <c r="F40" s="18">
        <f>SUM(F41:F46)</f>
        <v>0</v>
      </c>
      <c r="G40" s="18">
        <f>SUM(G41:G46)</f>
        <v>0</v>
      </c>
    </row>
    <row r="41" spans="1:7" ht="88.5" customHeight="1" hidden="1" thickBot="1">
      <c r="A41" s="12"/>
      <c r="B41" s="20">
        <v>41030600</v>
      </c>
      <c r="C41" s="21" t="s">
        <v>28</v>
      </c>
      <c r="D41" s="18"/>
      <c r="E41" s="19"/>
      <c r="F41" s="19"/>
      <c r="G41" s="19">
        <f aca="true" t="shared" si="1" ref="G41:G49">+D41+E41</f>
        <v>0</v>
      </c>
    </row>
    <row r="42" spans="1:7" ht="137.25" customHeight="1" hidden="1" thickBot="1">
      <c r="A42" s="12"/>
      <c r="B42" s="20">
        <v>41030800</v>
      </c>
      <c r="C42" s="28" t="s">
        <v>29</v>
      </c>
      <c r="D42" s="18"/>
      <c r="E42" s="19"/>
      <c r="F42" s="19"/>
      <c r="G42" s="19">
        <f t="shared" si="1"/>
        <v>0</v>
      </c>
    </row>
    <row r="43" spans="1:7" ht="324.75" hidden="1" thickBot="1">
      <c r="A43" s="12"/>
      <c r="B43" s="20">
        <v>41030900</v>
      </c>
      <c r="C43" s="28" t="s">
        <v>30</v>
      </c>
      <c r="D43" s="18"/>
      <c r="E43" s="19"/>
      <c r="F43" s="19"/>
      <c r="G43" s="19">
        <f t="shared" si="1"/>
        <v>0</v>
      </c>
    </row>
    <row r="44" spans="1:7" ht="61.5" hidden="1" thickBot="1">
      <c r="A44" s="12"/>
      <c r="B44" s="20">
        <v>41031000</v>
      </c>
      <c r="C44" s="28" t="s">
        <v>31</v>
      </c>
      <c r="D44" s="18"/>
      <c r="E44" s="19"/>
      <c r="F44" s="19"/>
      <c r="G44" s="19">
        <f t="shared" si="1"/>
        <v>0</v>
      </c>
    </row>
    <row r="45" spans="2:7" ht="150" customHeight="1" hidden="1" thickBot="1">
      <c r="B45" s="22">
        <v>41035800</v>
      </c>
      <c r="C45" s="28" t="s">
        <v>32</v>
      </c>
      <c r="D45" s="18"/>
      <c r="E45" s="19"/>
      <c r="F45" s="19"/>
      <c r="G45" s="19">
        <f t="shared" si="1"/>
        <v>0</v>
      </c>
    </row>
    <row r="46" spans="2:8" ht="88.5" customHeight="1" hidden="1" thickBot="1">
      <c r="B46" s="22">
        <v>41034400</v>
      </c>
      <c r="C46" s="29" t="s">
        <v>33</v>
      </c>
      <c r="D46" s="18"/>
      <c r="E46" s="19"/>
      <c r="F46" s="19"/>
      <c r="G46" s="19">
        <f t="shared" si="1"/>
        <v>0</v>
      </c>
      <c r="H46" s="26"/>
    </row>
    <row r="47" spans="2:8" ht="75" customHeight="1" hidden="1" thickBot="1">
      <c r="B47" s="22">
        <v>41035200</v>
      </c>
      <c r="C47" s="29" t="s">
        <v>34</v>
      </c>
      <c r="D47" s="18"/>
      <c r="E47" s="19"/>
      <c r="F47" s="19"/>
      <c r="G47" s="19"/>
      <c r="H47" s="26"/>
    </row>
    <row r="48" spans="2:7" ht="99" customHeight="1" hidden="1" thickBot="1">
      <c r="B48" s="30"/>
      <c r="C48" s="21"/>
      <c r="D48" s="18"/>
      <c r="E48" s="19"/>
      <c r="F48" s="19"/>
      <c r="G48" s="19">
        <f t="shared" si="1"/>
        <v>0</v>
      </c>
    </row>
    <row r="49" spans="2:7" ht="31.5" customHeight="1" thickBot="1">
      <c r="B49" s="19"/>
      <c r="C49" s="31" t="s">
        <v>35</v>
      </c>
      <c r="D49" s="18">
        <f>+D36+D37+D38+D39+D40+D47+D48</f>
        <v>100000</v>
      </c>
      <c r="E49" s="18">
        <f>+E36+E37+E38+E39+E40+E47+E48</f>
        <v>0</v>
      </c>
      <c r="F49" s="18">
        <f>+F36+F37+F38+F39+F40+F47+F48</f>
        <v>0</v>
      </c>
      <c r="G49" s="19">
        <f t="shared" si="1"/>
        <v>100000</v>
      </c>
    </row>
    <row r="50" spans="2:7" ht="15">
      <c r="B50" s="32"/>
      <c r="C50" s="32"/>
      <c r="D50" s="32"/>
      <c r="E50" s="32"/>
      <c r="F50" s="32"/>
      <c r="G50" s="32"/>
    </row>
    <row r="51" spans="2:7" ht="45" customHeight="1">
      <c r="B51" s="488"/>
      <c r="C51" s="489"/>
      <c r="D51" s="5"/>
      <c r="E51" s="5"/>
      <c r="F51" s="5"/>
      <c r="G51" s="5"/>
    </row>
    <row r="52" spans="2:7" ht="15">
      <c r="B52" s="32"/>
      <c r="C52" s="32"/>
      <c r="D52" s="32"/>
      <c r="E52" s="32"/>
      <c r="F52" s="32"/>
      <c r="G52" s="32"/>
    </row>
  </sheetData>
  <mergeCells count="4">
    <mergeCell ref="F2:H2"/>
    <mergeCell ref="C7:F7"/>
    <mergeCell ref="F9:G9"/>
    <mergeCell ref="B51:C51"/>
  </mergeCells>
  <printOptions/>
  <pageMargins left="0.75" right="0.75" top="1" bottom="1" header="0.5" footer="0.5"/>
  <pageSetup fitToHeight="1" fitToWidth="1"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AG83"/>
  <sheetViews>
    <sheetView zoomScale="50" zoomScaleNormal="50" workbookViewId="0" topLeftCell="N1">
      <selection activeCell="N2" sqref="N2"/>
    </sheetView>
  </sheetViews>
  <sheetFormatPr defaultColWidth="7.8515625" defaultRowHeight="12.75"/>
  <cols>
    <col min="1" max="1" width="0.2890625" style="267" hidden="1" customWidth="1"/>
    <col min="2" max="2" width="3.7109375" style="267" hidden="1" customWidth="1"/>
    <col min="3" max="3" width="0.9921875" style="267" hidden="1" customWidth="1"/>
    <col min="4" max="4" width="25.28125" style="267" customWidth="1"/>
    <col min="5" max="5" width="42.7109375" style="267" customWidth="1"/>
    <col min="6" max="6" width="13.140625" style="267" customWidth="1"/>
    <col min="7" max="7" width="5.28125" style="267" customWidth="1"/>
    <col min="8" max="8" width="19.57421875" style="269" customWidth="1"/>
    <col min="9" max="9" width="22.7109375" style="269" customWidth="1"/>
    <col min="10" max="10" width="37.00390625" style="269" customWidth="1"/>
    <col min="11" max="14" width="21.28125" style="269" customWidth="1"/>
    <col min="15" max="15" width="19.57421875" style="269" customWidth="1"/>
    <col min="16" max="16" width="12.421875" style="267" hidden="1" customWidth="1"/>
    <col min="17" max="17" width="7.8515625" style="267" hidden="1" customWidth="1"/>
    <col min="18" max="18" width="21.140625" style="267" customWidth="1"/>
    <col min="19" max="19" width="42.00390625" style="267" customWidth="1"/>
    <col min="20" max="20" width="22.421875" style="267" customWidth="1"/>
    <col min="21" max="21" width="18.8515625" style="267" customWidth="1"/>
    <col min="22" max="22" width="22.57421875" style="267" customWidth="1"/>
    <col min="23" max="23" width="18.28125" style="267" customWidth="1"/>
    <col min="24" max="24" width="21.00390625" style="267" customWidth="1"/>
    <col min="25" max="25" width="40.28125" style="267" customWidth="1"/>
    <col min="26" max="26" width="16.421875" style="267" customWidth="1"/>
    <col min="27" max="27" width="16.57421875" style="267" customWidth="1"/>
    <col min="28" max="28" width="18.57421875" style="267" customWidth="1"/>
    <col min="29" max="29" width="16.57421875" style="267" customWidth="1"/>
    <col min="30" max="30" width="22.421875" style="267" customWidth="1"/>
    <col min="31" max="31" width="32.00390625" style="267" customWidth="1"/>
    <col min="32" max="32" width="14.7109375" style="267" customWidth="1"/>
    <col min="33" max="33" width="17.28125" style="267" customWidth="1"/>
    <col min="34" max="16384" width="7.8515625" style="267" customWidth="1"/>
  </cols>
  <sheetData>
    <row r="1" spans="4:5" ht="22.5" customHeight="1">
      <c r="D1" s="268"/>
      <c r="E1" s="268"/>
    </row>
    <row r="3" ht="21.75" customHeight="1"/>
    <row r="4" spans="5:22" ht="86.25" customHeight="1">
      <c r="E4" s="270"/>
      <c r="F4" s="270"/>
      <c r="G4" s="270"/>
      <c r="H4" s="37"/>
      <c r="I4" s="37"/>
      <c r="J4" s="37"/>
      <c r="K4" s="37"/>
      <c r="L4" s="37"/>
      <c r="M4" s="37"/>
      <c r="N4" s="37"/>
      <c r="O4" s="37"/>
      <c r="P4" s="37"/>
      <c r="Q4" s="37"/>
      <c r="R4" s="505" t="s">
        <v>363</v>
      </c>
      <c r="S4" s="505"/>
      <c r="T4" s="505"/>
      <c r="U4" s="505"/>
      <c r="V4" s="505"/>
    </row>
    <row r="5" spans="1:23" ht="67.5" customHeight="1">
      <c r="A5" s="271"/>
      <c r="B5" s="271"/>
      <c r="C5" s="271"/>
      <c r="D5" s="497" t="s">
        <v>266</v>
      </c>
      <c r="E5" s="497"/>
      <c r="F5" s="497"/>
      <c r="G5" s="497"/>
      <c r="H5" s="497"/>
      <c r="I5" s="497"/>
      <c r="J5" s="497"/>
      <c r="K5" s="497"/>
      <c r="L5" s="497"/>
      <c r="M5" s="497"/>
      <c r="N5" s="497"/>
      <c r="O5" s="497"/>
      <c r="P5" s="497"/>
      <c r="Q5" s="497"/>
      <c r="R5" s="497"/>
      <c r="S5" s="497"/>
      <c r="T5" s="497"/>
      <c r="U5" s="497"/>
      <c r="V5" s="497"/>
      <c r="W5" s="497"/>
    </row>
    <row r="6" spans="1:17" ht="18" customHeight="1">
      <c r="A6" s="271"/>
      <c r="B6" s="271"/>
      <c r="C6" s="271"/>
      <c r="D6" s="271"/>
      <c r="H6" s="272"/>
      <c r="I6" s="272"/>
      <c r="J6" s="272"/>
      <c r="K6" s="272"/>
      <c r="L6" s="272"/>
      <c r="M6" s="272"/>
      <c r="N6" s="272"/>
      <c r="O6" s="273"/>
      <c r="P6" s="274"/>
      <c r="Q6" s="275" t="s">
        <v>2</v>
      </c>
    </row>
    <row r="7" spans="1:25" s="5" customFormat="1" ht="25.5" customHeight="1">
      <c r="A7" s="276" t="s">
        <v>227</v>
      </c>
      <c r="B7" s="277" t="s">
        <v>228</v>
      </c>
      <c r="C7" s="278">
        <v>0</v>
      </c>
      <c r="D7" s="490" t="s">
        <v>229</v>
      </c>
      <c r="E7" s="490" t="s">
        <v>230</v>
      </c>
      <c r="F7" s="493" t="s">
        <v>231</v>
      </c>
      <c r="G7" s="494"/>
      <c r="H7" s="483" t="s">
        <v>315</v>
      </c>
      <c r="I7" s="507"/>
      <c r="J7" s="507"/>
      <c r="K7" s="507"/>
      <c r="L7" s="507"/>
      <c r="M7" s="507"/>
      <c r="N7" s="507"/>
      <c r="O7" s="507"/>
      <c r="P7" s="507"/>
      <c r="Q7" s="507"/>
      <c r="R7" s="507"/>
      <c r="S7" s="507"/>
      <c r="T7" s="507"/>
      <c r="U7" s="494"/>
      <c r="V7" s="502" t="s">
        <v>306</v>
      </c>
      <c r="W7" s="503"/>
      <c r="X7" s="503"/>
      <c r="Y7" s="504"/>
    </row>
    <row r="8" spans="1:25" s="5" customFormat="1" ht="30.75" customHeight="1">
      <c r="A8" s="276" t="s">
        <v>235</v>
      </c>
      <c r="B8" s="277" t="s">
        <v>228</v>
      </c>
      <c r="C8" s="278">
        <v>0</v>
      </c>
      <c r="D8" s="491"/>
      <c r="E8" s="491"/>
      <c r="F8" s="495"/>
      <c r="G8" s="496"/>
      <c r="H8" s="508" t="s">
        <v>316</v>
      </c>
      <c r="I8" s="509"/>
      <c r="J8" s="509"/>
      <c r="K8" s="509"/>
      <c r="L8" s="509"/>
      <c r="M8" s="509"/>
      <c r="N8" s="509"/>
      <c r="O8" s="510"/>
      <c r="P8" s="511" t="s">
        <v>236</v>
      </c>
      <c r="Q8" s="511"/>
      <c r="R8" s="506" t="s">
        <v>232</v>
      </c>
      <c r="S8" s="380"/>
      <c r="T8" s="506" t="s">
        <v>233</v>
      </c>
      <c r="U8" s="506" t="s">
        <v>234</v>
      </c>
      <c r="V8" s="506" t="s">
        <v>267</v>
      </c>
      <c r="W8" s="498" t="s">
        <v>353</v>
      </c>
      <c r="X8" s="500" t="s">
        <v>232</v>
      </c>
      <c r="Y8" s="314"/>
    </row>
    <row r="9" spans="1:25" s="5" customFormat="1" ht="368.25" customHeight="1">
      <c r="A9" s="276" t="s">
        <v>237</v>
      </c>
      <c r="B9" s="277" t="s">
        <v>228</v>
      </c>
      <c r="C9" s="278">
        <v>0</v>
      </c>
      <c r="D9" s="492"/>
      <c r="E9" s="492"/>
      <c r="F9" s="279" t="s">
        <v>238</v>
      </c>
      <c r="G9" s="280" t="s">
        <v>239</v>
      </c>
      <c r="H9" s="281" t="s">
        <v>240</v>
      </c>
      <c r="I9" s="281" t="s">
        <v>241</v>
      </c>
      <c r="J9" s="281" t="s">
        <v>242</v>
      </c>
      <c r="K9" s="281" t="s">
        <v>243</v>
      </c>
      <c r="L9" s="281" t="s">
        <v>244</v>
      </c>
      <c r="M9" s="281" t="s">
        <v>307</v>
      </c>
      <c r="N9" s="281" t="s">
        <v>245</v>
      </c>
      <c r="O9" s="281" t="s">
        <v>246</v>
      </c>
      <c r="P9" s="281" t="s">
        <v>239</v>
      </c>
      <c r="Q9" s="281" t="s">
        <v>239</v>
      </c>
      <c r="R9" s="482"/>
      <c r="S9" s="282" t="s">
        <v>247</v>
      </c>
      <c r="T9" s="482"/>
      <c r="U9" s="482"/>
      <c r="V9" s="482"/>
      <c r="W9" s="499"/>
      <c r="X9" s="501"/>
      <c r="Y9" s="283" t="s">
        <v>247</v>
      </c>
    </row>
    <row r="10" spans="1:25" ht="23.25" customHeight="1">
      <c r="A10" s="284" t="s">
        <v>248</v>
      </c>
      <c r="B10" s="285" t="s">
        <v>228</v>
      </c>
      <c r="C10" s="286">
        <v>0</v>
      </c>
      <c r="D10" s="287">
        <v>11311200000</v>
      </c>
      <c r="E10" s="287" t="s">
        <v>249</v>
      </c>
      <c r="F10" s="288">
        <v>75300</v>
      </c>
      <c r="G10" s="288"/>
      <c r="H10" s="288">
        <v>19571900</v>
      </c>
      <c r="I10" s="288">
        <v>7456800</v>
      </c>
      <c r="J10" s="288">
        <v>67700</v>
      </c>
      <c r="K10" s="288">
        <v>522200</v>
      </c>
      <c r="L10" s="288">
        <v>425400</v>
      </c>
      <c r="M10" s="288">
        <f>40000-5100</f>
        <v>34900</v>
      </c>
      <c r="N10" s="288">
        <v>18676300</v>
      </c>
      <c r="O10" s="288">
        <v>9723600</v>
      </c>
      <c r="P10" s="288"/>
      <c r="Q10" s="288"/>
      <c r="R10" s="289"/>
      <c r="S10" s="290"/>
      <c r="T10" s="291"/>
      <c r="U10" s="292"/>
      <c r="V10" s="292">
        <v>910000</v>
      </c>
      <c r="W10" s="371"/>
      <c r="X10" s="372"/>
      <c r="Y10" s="291"/>
    </row>
    <row r="11" spans="1:25" ht="77.25" customHeight="1">
      <c r="A11" s="284"/>
      <c r="B11" s="285"/>
      <c r="C11" s="286"/>
      <c r="D11" s="287">
        <v>11311401000</v>
      </c>
      <c r="E11" s="287" t="s">
        <v>250</v>
      </c>
      <c r="F11" s="288"/>
      <c r="G11" s="288"/>
      <c r="H11" s="288"/>
      <c r="I11" s="288"/>
      <c r="J11" s="288"/>
      <c r="K11" s="288"/>
      <c r="L11" s="288"/>
      <c r="M11" s="288"/>
      <c r="N11" s="288"/>
      <c r="O11" s="288"/>
      <c r="P11" s="293"/>
      <c r="Q11" s="293"/>
      <c r="R11" s="294">
        <v>81720</v>
      </c>
      <c r="S11" s="379" t="s">
        <v>312</v>
      </c>
      <c r="T11" s="295">
        <v>18060</v>
      </c>
      <c r="U11" s="296">
        <v>897070</v>
      </c>
      <c r="V11" s="296"/>
      <c r="W11" s="370"/>
      <c r="X11" s="373">
        <v>550000</v>
      </c>
      <c r="Y11" s="377" t="s">
        <v>311</v>
      </c>
    </row>
    <row r="12" spans="1:25" ht="96.75" customHeight="1">
      <c r="A12" s="297" t="s">
        <v>251</v>
      </c>
      <c r="B12" s="285" t="s">
        <v>228</v>
      </c>
      <c r="C12" s="286">
        <v>0</v>
      </c>
      <c r="D12" s="287">
        <v>11311501000</v>
      </c>
      <c r="E12" s="287" t="s">
        <v>252</v>
      </c>
      <c r="F12" s="288"/>
      <c r="G12" s="288"/>
      <c r="H12" s="288"/>
      <c r="I12" s="288"/>
      <c r="J12" s="288"/>
      <c r="K12" s="288"/>
      <c r="L12" s="288"/>
      <c r="M12" s="288"/>
      <c r="N12" s="288"/>
      <c r="O12" s="288"/>
      <c r="P12" s="288"/>
      <c r="Q12" s="288"/>
      <c r="R12" s="479">
        <v>536390</v>
      </c>
      <c r="S12" s="298" t="s">
        <v>313</v>
      </c>
      <c r="T12" s="291">
        <v>81370</v>
      </c>
      <c r="U12" s="292"/>
      <c r="V12" s="292"/>
      <c r="W12" s="369"/>
      <c r="X12" s="370">
        <v>756000</v>
      </c>
      <c r="Y12" s="376" t="s">
        <v>308</v>
      </c>
    </row>
    <row r="13" spans="1:25" ht="135" customHeight="1">
      <c r="A13" s="299" t="s">
        <v>253</v>
      </c>
      <c r="B13" s="285" t="s">
        <v>228</v>
      </c>
      <c r="C13" s="286">
        <v>0</v>
      </c>
      <c r="D13" s="287">
        <v>11311502000</v>
      </c>
      <c r="E13" s="287" t="s">
        <v>254</v>
      </c>
      <c r="F13" s="288"/>
      <c r="G13" s="288"/>
      <c r="H13" s="288"/>
      <c r="I13" s="288"/>
      <c r="J13" s="288"/>
      <c r="K13" s="288"/>
      <c r="L13" s="288"/>
      <c r="M13" s="288"/>
      <c r="N13" s="288"/>
      <c r="O13" s="288"/>
      <c r="P13" s="288"/>
      <c r="Q13" s="288"/>
      <c r="R13" s="294">
        <f>179029+55000</f>
        <v>234029</v>
      </c>
      <c r="S13" s="298" t="s">
        <v>355</v>
      </c>
      <c r="T13" s="295">
        <v>35140</v>
      </c>
      <c r="U13" s="292"/>
      <c r="V13" s="296"/>
      <c r="W13" s="316"/>
      <c r="X13" s="370"/>
      <c r="Y13" s="376"/>
    </row>
    <row r="14" spans="1:25" ht="113.25" customHeight="1">
      <c r="A14" s="299" t="s">
        <v>255</v>
      </c>
      <c r="B14" s="285" t="s">
        <v>228</v>
      </c>
      <c r="C14" s="286">
        <v>0</v>
      </c>
      <c r="D14" s="287">
        <v>11311503000</v>
      </c>
      <c r="E14" s="287" t="s">
        <v>256</v>
      </c>
      <c r="F14" s="288"/>
      <c r="G14" s="288"/>
      <c r="H14" s="288"/>
      <c r="I14" s="288"/>
      <c r="J14" s="288"/>
      <c r="K14" s="288"/>
      <c r="L14" s="288"/>
      <c r="M14" s="288"/>
      <c r="N14" s="288"/>
      <c r="O14" s="288"/>
      <c r="P14" s="288"/>
      <c r="Q14" s="288"/>
      <c r="R14" s="289">
        <f>225785+20000</f>
        <v>245785</v>
      </c>
      <c r="S14" s="298" t="s">
        <v>321</v>
      </c>
      <c r="T14" s="291">
        <v>23270</v>
      </c>
      <c r="U14" s="296"/>
      <c r="V14" s="292"/>
      <c r="W14" s="369">
        <v>14418.47</v>
      </c>
      <c r="X14" s="374"/>
      <c r="Y14" s="376"/>
    </row>
    <row r="15" spans="1:25" ht="90.75" customHeight="1">
      <c r="A15" s="300" t="s">
        <v>257</v>
      </c>
      <c r="B15" s="301" t="s">
        <v>228</v>
      </c>
      <c r="C15" s="286">
        <v>0</v>
      </c>
      <c r="D15" s="287">
        <v>11311504000</v>
      </c>
      <c r="E15" s="287" t="s">
        <v>258</v>
      </c>
      <c r="F15" s="288"/>
      <c r="G15" s="288"/>
      <c r="H15" s="288"/>
      <c r="I15" s="288"/>
      <c r="J15" s="288"/>
      <c r="K15" s="288"/>
      <c r="L15" s="288"/>
      <c r="M15" s="288"/>
      <c r="N15" s="288"/>
      <c r="O15" s="288"/>
      <c r="P15" s="288"/>
      <c r="Q15" s="288"/>
      <c r="R15" s="294">
        <v>90930</v>
      </c>
      <c r="S15" s="298" t="s">
        <v>314</v>
      </c>
      <c r="T15" s="295">
        <v>48550</v>
      </c>
      <c r="U15" s="292">
        <v>90660</v>
      </c>
      <c r="V15" s="296"/>
      <c r="W15" s="316">
        <v>32659.24</v>
      </c>
      <c r="X15" s="370">
        <v>10000</v>
      </c>
      <c r="Y15" s="376" t="s">
        <v>309</v>
      </c>
    </row>
    <row r="16" spans="1:25" ht="131.25" customHeight="1">
      <c r="A16" s="300">
        <v>10</v>
      </c>
      <c r="B16" s="301" t="s">
        <v>228</v>
      </c>
      <c r="C16" s="286">
        <v>0</v>
      </c>
      <c r="D16" s="287">
        <v>11311505000</v>
      </c>
      <c r="E16" s="287" t="s">
        <v>259</v>
      </c>
      <c r="F16" s="288"/>
      <c r="G16" s="288"/>
      <c r="H16" s="288"/>
      <c r="I16" s="288"/>
      <c r="J16" s="288"/>
      <c r="K16" s="288"/>
      <c r="L16" s="288"/>
      <c r="M16" s="288"/>
      <c r="N16" s="288"/>
      <c r="O16" s="288"/>
      <c r="P16" s="288"/>
      <c r="Q16" s="288"/>
      <c r="R16" s="289">
        <f>302250+38790</f>
        <v>341040</v>
      </c>
      <c r="S16" s="298" t="s">
        <v>322</v>
      </c>
      <c r="T16" s="291">
        <v>27960</v>
      </c>
      <c r="U16" s="296"/>
      <c r="V16" s="292"/>
      <c r="W16" s="369"/>
      <c r="X16" s="374"/>
      <c r="Y16" s="376"/>
    </row>
    <row r="17" spans="1:25" ht="92.25" customHeight="1">
      <c r="A17" s="300">
        <v>11</v>
      </c>
      <c r="B17" s="301" t="s">
        <v>228</v>
      </c>
      <c r="C17" s="286">
        <v>0</v>
      </c>
      <c r="D17" s="287">
        <v>11311506000</v>
      </c>
      <c r="E17" s="287" t="s">
        <v>260</v>
      </c>
      <c r="F17" s="288"/>
      <c r="G17" s="288"/>
      <c r="H17" s="288"/>
      <c r="I17" s="288"/>
      <c r="J17" s="288"/>
      <c r="K17" s="288"/>
      <c r="L17" s="288"/>
      <c r="M17" s="288"/>
      <c r="N17" s="288"/>
      <c r="O17" s="288"/>
      <c r="P17" s="288"/>
      <c r="Q17" s="288"/>
      <c r="R17" s="294">
        <f>185075+22597</f>
        <v>207672</v>
      </c>
      <c r="S17" s="298" t="s">
        <v>354</v>
      </c>
      <c r="T17" s="295">
        <v>32530</v>
      </c>
      <c r="U17" s="292"/>
      <c r="V17" s="296"/>
      <c r="W17" s="316"/>
      <c r="X17" s="370">
        <v>42000</v>
      </c>
      <c r="Y17" s="376" t="s">
        <v>310</v>
      </c>
    </row>
    <row r="18" spans="1:25" ht="93.75" customHeight="1">
      <c r="A18" s="300"/>
      <c r="B18" s="301"/>
      <c r="C18" s="286"/>
      <c r="D18" s="287">
        <v>11311507000</v>
      </c>
      <c r="E18" s="287" t="s">
        <v>261</v>
      </c>
      <c r="F18" s="288"/>
      <c r="G18" s="288"/>
      <c r="H18" s="288"/>
      <c r="I18" s="288"/>
      <c r="J18" s="288"/>
      <c r="K18" s="288"/>
      <c r="L18" s="288"/>
      <c r="M18" s="288"/>
      <c r="N18" s="288"/>
      <c r="O18" s="288"/>
      <c r="P18" s="288"/>
      <c r="Q18" s="288"/>
      <c r="R18" s="289">
        <v>65445</v>
      </c>
      <c r="S18" s="298" t="s">
        <v>350</v>
      </c>
      <c r="T18" s="291">
        <v>12320</v>
      </c>
      <c r="U18" s="296"/>
      <c r="V18" s="292"/>
      <c r="W18" s="370">
        <v>10517.66</v>
      </c>
      <c r="X18" s="370"/>
      <c r="Y18" s="376"/>
    </row>
    <row r="19" spans="1:25" ht="126.75" customHeight="1">
      <c r="A19" s="300">
        <v>12</v>
      </c>
      <c r="B19" s="301" t="s">
        <v>228</v>
      </c>
      <c r="C19" s="286">
        <v>0</v>
      </c>
      <c r="D19" s="287">
        <v>11311508000</v>
      </c>
      <c r="E19" s="287" t="s">
        <v>262</v>
      </c>
      <c r="F19" s="288"/>
      <c r="G19" s="288"/>
      <c r="H19" s="288"/>
      <c r="I19" s="288"/>
      <c r="J19" s="288"/>
      <c r="K19" s="288"/>
      <c r="L19" s="288"/>
      <c r="M19" s="288"/>
      <c r="N19" s="288"/>
      <c r="O19" s="288"/>
      <c r="P19" s="288"/>
      <c r="Q19" s="288"/>
      <c r="R19" s="294">
        <v>149500</v>
      </c>
      <c r="S19" s="298" t="s">
        <v>351</v>
      </c>
      <c r="T19" s="295">
        <v>25700</v>
      </c>
      <c r="U19" s="292"/>
      <c r="V19" s="296"/>
      <c r="W19" s="369">
        <v>23426.63</v>
      </c>
      <c r="X19" s="374"/>
      <c r="Y19" s="376"/>
    </row>
    <row r="20" spans="1:25" ht="95.25" customHeight="1">
      <c r="A20" s="300"/>
      <c r="B20" s="301"/>
      <c r="C20" s="286"/>
      <c r="D20" s="287">
        <v>11311509000</v>
      </c>
      <c r="E20" s="287" t="s">
        <v>263</v>
      </c>
      <c r="F20" s="288"/>
      <c r="G20" s="288"/>
      <c r="H20" s="288"/>
      <c r="I20" s="288"/>
      <c r="J20" s="288"/>
      <c r="K20" s="288"/>
      <c r="L20" s="288"/>
      <c r="M20" s="288"/>
      <c r="N20" s="288"/>
      <c r="O20" s="288"/>
      <c r="P20" s="288"/>
      <c r="Q20" s="288"/>
      <c r="R20" s="289">
        <v>252150</v>
      </c>
      <c r="S20" s="298" t="s">
        <v>352</v>
      </c>
      <c r="T20" s="291">
        <v>22460</v>
      </c>
      <c r="U20" s="292"/>
      <c r="V20" s="292"/>
      <c r="W20" s="370">
        <v>15531</v>
      </c>
      <c r="X20" s="370"/>
      <c r="Y20" s="376"/>
    </row>
    <row r="21" spans="1:25" ht="56.25" customHeight="1">
      <c r="A21" s="300"/>
      <c r="B21" s="301"/>
      <c r="C21" s="286"/>
      <c r="D21" s="287">
        <v>11311510000</v>
      </c>
      <c r="E21" s="287" t="s">
        <v>264</v>
      </c>
      <c r="F21" s="288"/>
      <c r="G21" s="288"/>
      <c r="H21" s="288"/>
      <c r="I21" s="288"/>
      <c r="J21" s="288"/>
      <c r="K21" s="288"/>
      <c r="L21" s="288"/>
      <c r="M21" s="288"/>
      <c r="N21" s="288"/>
      <c r="O21" s="288"/>
      <c r="P21" s="288"/>
      <c r="Q21" s="288"/>
      <c r="R21" s="478">
        <v>81750</v>
      </c>
      <c r="S21" s="298" t="s">
        <v>265</v>
      </c>
      <c r="T21" s="295">
        <v>22640</v>
      </c>
      <c r="U21" s="292"/>
      <c r="V21" s="296"/>
      <c r="W21" s="370">
        <v>17288</v>
      </c>
      <c r="X21" s="370"/>
      <c r="Y21" s="376"/>
    </row>
    <row r="22" spans="1:25" ht="23.25" customHeight="1" hidden="1">
      <c r="A22" s="300"/>
      <c r="B22" s="301"/>
      <c r="C22" s="286"/>
      <c r="D22" s="287"/>
      <c r="E22" s="287"/>
      <c r="F22" s="288"/>
      <c r="G22" s="288"/>
      <c r="H22" s="288"/>
      <c r="I22" s="288"/>
      <c r="J22" s="288"/>
      <c r="K22" s="288"/>
      <c r="L22" s="288"/>
      <c r="M22" s="288"/>
      <c r="N22" s="288"/>
      <c r="O22" s="288"/>
      <c r="P22" s="288"/>
      <c r="Q22" s="288"/>
      <c r="R22" s="289"/>
      <c r="S22" s="290"/>
      <c r="T22" s="291"/>
      <c r="U22" s="296"/>
      <c r="V22" s="296"/>
      <c r="W22" s="369"/>
      <c r="X22" s="369"/>
      <c r="Y22" s="315"/>
    </row>
    <row r="23" spans="1:25" ht="39.75" customHeight="1">
      <c r="A23" s="297">
        <v>13</v>
      </c>
      <c r="B23" s="301" t="s">
        <v>228</v>
      </c>
      <c r="C23" s="286">
        <v>0</v>
      </c>
      <c r="D23" s="302"/>
      <c r="E23" s="302" t="s">
        <v>47</v>
      </c>
      <c r="F23" s="303">
        <f>SUM(F10:F21)</f>
        <v>75300</v>
      </c>
      <c r="G23" s="303">
        <f aca="true" t="shared" si="0" ref="G23:X23">SUM(G10:G21)</f>
        <v>0</v>
      </c>
      <c r="H23" s="303">
        <f t="shared" si="0"/>
        <v>19571900</v>
      </c>
      <c r="I23" s="303">
        <f t="shared" si="0"/>
        <v>7456800</v>
      </c>
      <c r="J23" s="303">
        <f t="shared" si="0"/>
        <v>67700</v>
      </c>
      <c r="K23" s="303">
        <f t="shared" si="0"/>
        <v>522200</v>
      </c>
      <c r="L23" s="303">
        <f t="shared" si="0"/>
        <v>425400</v>
      </c>
      <c r="M23" s="303">
        <f t="shared" si="0"/>
        <v>34900</v>
      </c>
      <c r="N23" s="303">
        <f t="shared" si="0"/>
        <v>18676300</v>
      </c>
      <c r="O23" s="303">
        <f t="shared" si="0"/>
        <v>9723600</v>
      </c>
      <c r="P23" s="303">
        <f t="shared" si="0"/>
        <v>0</v>
      </c>
      <c r="Q23" s="303">
        <f t="shared" si="0"/>
        <v>0</v>
      </c>
      <c r="R23" s="303">
        <f>R11+R12+R13+R14+R15+R16+R17+R18+R19+R20+R21</f>
        <v>2286411</v>
      </c>
      <c r="S23" s="304"/>
      <c r="T23" s="304">
        <f t="shared" si="0"/>
        <v>350000</v>
      </c>
      <c r="U23" s="304">
        <f t="shared" si="0"/>
        <v>987730</v>
      </c>
      <c r="V23" s="304">
        <f t="shared" si="0"/>
        <v>910000</v>
      </c>
      <c r="W23" s="304">
        <f t="shared" si="0"/>
        <v>113841</v>
      </c>
      <c r="X23" s="375">
        <f t="shared" si="0"/>
        <v>1358000</v>
      </c>
      <c r="Y23" s="378"/>
    </row>
    <row r="24" spans="1:33" s="307" customFormat="1" ht="31.5" customHeight="1">
      <c r="A24" s="305"/>
      <c r="B24" s="306"/>
      <c r="C24" s="306"/>
      <c r="D24" s="267"/>
      <c r="E24" s="267"/>
      <c r="F24" s="267"/>
      <c r="G24" s="267"/>
      <c r="H24" s="269"/>
      <c r="I24" s="269"/>
      <c r="J24" s="367"/>
      <c r="K24" s="367"/>
      <c r="L24" s="367"/>
      <c r="M24" s="367"/>
      <c r="N24" s="367"/>
      <c r="O24" s="367"/>
      <c r="P24" s="267"/>
      <c r="Q24" s="267"/>
      <c r="R24" s="366"/>
      <c r="S24" s="267"/>
      <c r="T24" s="267"/>
      <c r="U24" s="267"/>
      <c r="V24" s="267"/>
      <c r="W24" s="267"/>
      <c r="X24" s="267"/>
      <c r="Y24" s="267"/>
      <c r="Z24" s="267"/>
      <c r="AA24" s="267"/>
      <c r="AB24" s="267"/>
      <c r="AC24" s="267"/>
      <c r="AD24" s="267"/>
      <c r="AE24" s="267"/>
      <c r="AF24" s="267"/>
      <c r="AG24" s="267"/>
    </row>
    <row r="25" spans="1:24" ht="15">
      <c r="A25" s="308"/>
      <c r="B25" s="309"/>
      <c r="C25" s="309"/>
      <c r="J25" s="368"/>
      <c r="K25" s="368"/>
      <c r="L25" s="368"/>
      <c r="M25" s="368"/>
      <c r="N25" s="368"/>
      <c r="O25" s="368"/>
      <c r="X25" s="247"/>
    </row>
    <row r="26" spans="1:33" s="312" customFormat="1" ht="12.75">
      <c r="A26" s="310"/>
      <c r="B26" s="311"/>
      <c r="C26" s="311"/>
      <c r="D26" s="267"/>
      <c r="E26" s="267"/>
      <c r="F26" s="267"/>
      <c r="G26" s="267"/>
      <c r="H26" s="269"/>
      <c r="I26" s="269"/>
      <c r="J26" s="368"/>
      <c r="K26" s="368"/>
      <c r="L26" s="368"/>
      <c r="M26" s="368"/>
      <c r="N26" s="368"/>
      <c r="O26" s="368"/>
      <c r="P26" s="267"/>
      <c r="Q26" s="267"/>
      <c r="R26" s="267"/>
      <c r="S26" s="267"/>
      <c r="T26" s="267"/>
      <c r="U26" s="267"/>
      <c r="V26" s="267"/>
      <c r="W26" s="267"/>
      <c r="X26" s="267"/>
      <c r="Y26" s="267"/>
      <c r="Z26" s="267"/>
      <c r="AA26" s="267"/>
      <c r="AB26" s="267"/>
      <c r="AC26" s="267"/>
      <c r="AD26" s="267"/>
      <c r="AE26" s="267"/>
      <c r="AF26" s="267"/>
      <c r="AG26" s="267"/>
    </row>
    <row r="27" spans="1:33" s="312" customFormat="1" ht="12.75">
      <c r="A27" s="310"/>
      <c r="B27" s="311"/>
      <c r="C27" s="311"/>
      <c r="D27" s="267"/>
      <c r="E27" s="267"/>
      <c r="F27" s="267"/>
      <c r="G27" s="267"/>
      <c r="H27" s="269"/>
      <c r="I27" s="269"/>
      <c r="J27" s="368"/>
      <c r="K27" s="368"/>
      <c r="L27" s="368"/>
      <c r="M27" s="368"/>
      <c r="N27" s="368"/>
      <c r="O27" s="368"/>
      <c r="P27" s="267"/>
      <c r="Q27" s="267"/>
      <c r="R27" s="267"/>
      <c r="S27" s="267"/>
      <c r="T27" s="267"/>
      <c r="U27" s="267"/>
      <c r="V27" s="267"/>
      <c r="W27" s="267"/>
      <c r="X27" s="267"/>
      <c r="Y27" s="267"/>
      <c r="Z27" s="267"/>
      <c r="AA27" s="267"/>
      <c r="AB27" s="267"/>
      <c r="AC27" s="267"/>
      <c r="AD27" s="267"/>
      <c r="AE27" s="267"/>
      <c r="AF27" s="267"/>
      <c r="AG27" s="267"/>
    </row>
    <row r="28" spans="1:33" s="312" customFormat="1" ht="12.75">
      <c r="A28" s="310"/>
      <c r="B28" s="311"/>
      <c r="C28" s="311"/>
      <c r="D28" s="267"/>
      <c r="E28" s="267"/>
      <c r="F28" s="267"/>
      <c r="G28" s="267"/>
      <c r="H28" s="269"/>
      <c r="I28" s="269"/>
      <c r="J28" s="368"/>
      <c r="K28" s="368"/>
      <c r="L28" s="368"/>
      <c r="M28" s="368"/>
      <c r="N28" s="368"/>
      <c r="O28" s="368"/>
      <c r="P28" s="267"/>
      <c r="Q28" s="267"/>
      <c r="R28" s="267"/>
      <c r="S28" s="267"/>
      <c r="T28" s="267"/>
      <c r="U28" s="267"/>
      <c r="V28" s="267"/>
      <c r="W28" s="267"/>
      <c r="X28" s="267"/>
      <c r="Y28" s="267"/>
      <c r="Z28" s="267"/>
      <c r="AA28" s="267"/>
      <c r="AB28" s="267"/>
      <c r="AC28" s="267"/>
      <c r="AD28" s="267"/>
      <c r="AE28" s="267"/>
      <c r="AF28" s="267"/>
      <c r="AG28" s="267"/>
    </row>
    <row r="29" spans="1:33" s="312" customFormat="1" ht="12.75">
      <c r="A29" s="310"/>
      <c r="B29" s="311"/>
      <c r="C29" s="311"/>
      <c r="D29" s="267"/>
      <c r="E29" s="267"/>
      <c r="F29" s="267"/>
      <c r="G29" s="267"/>
      <c r="H29" s="269"/>
      <c r="I29" s="269"/>
      <c r="J29" s="368"/>
      <c r="K29" s="368"/>
      <c r="L29" s="368"/>
      <c r="M29" s="368"/>
      <c r="N29" s="368"/>
      <c r="O29" s="368"/>
      <c r="P29" s="267"/>
      <c r="Q29" s="267"/>
      <c r="R29" s="267"/>
      <c r="S29" s="267"/>
      <c r="T29" s="267"/>
      <c r="U29" s="267"/>
      <c r="V29" s="267"/>
      <c r="W29" s="267"/>
      <c r="X29" s="267"/>
      <c r="Y29" s="267"/>
      <c r="Z29" s="267"/>
      <c r="AA29" s="267"/>
      <c r="AB29" s="267"/>
      <c r="AC29" s="267"/>
      <c r="AD29" s="267"/>
      <c r="AE29" s="267"/>
      <c r="AF29" s="267"/>
      <c r="AG29" s="267"/>
    </row>
    <row r="30" spans="1:15" ht="12.75">
      <c r="A30" s="308"/>
      <c r="B30" s="309"/>
      <c r="C30" s="309"/>
      <c r="J30" s="368"/>
      <c r="K30" s="368"/>
      <c r="L30" s="368"/>
      <c r="M30" s="368"/>
      <c r="N30" s="368"/>
      <c r="O30" s="368"/>
    </row>
    <row r="31" spans="1:15" ht="12.75">
      <c r="A31" s="308"/>
      <c r="B31" s="309"/>
      <c r="C31" s="309"/>
      <c r="J31" s="368"/>
      <c r="K31" s="368"/>
      <c r="L31" s="368"/>
      <c r="M31" s="368"/>
      <c r="N31" s="368"/>
      <c r="O31" s="368"/>
    </row>
    <row r="32" spans="1:15" ht="12.75">
      <c r="A32" s="308"/>
      <c r="B32" s="309"/>
      <c r="C32" s="309"/>
      <c r="J32" s="368"/>
      <c r="K32" s="368"/>
      <c r="L32" s="368"/>
      <c r="M32" s="368"/>
      <c r="N32" s="368"/>
      <c r="O32" s="368"/>
    </row>
    <row r="33" spans="1:15" ht="12.75">
      <c r="A33" s="308"/>
      <c r="B33" s="309"/>
      <c r="C33" s="309"/>
      <c r="J33" s="368"/>
      <c r="K33" s="368"/>
      <c r="L33" s="368"/>
      <c r="M33" s="368"/>
      <c r="N33" s="368"/>
      <c r="O33" s="368"/>
    </row>
    <row r="34" spans="1:15" ht="12.75">
      <c r="A34" s="308"/>
      <c r="B34" s="309"/>
      <c r="C34" s="309"/>
      <c r="J34" s="368"/>
      <c r="K34" s="368"/>
      <c r="L34" s="368"/>
      <c r="M34" s="368"/>
      <c r="N34" s="368"/>
      <c r="O34" s="368"/>
    </row>
    <row r="35" spans="1:15" ht="12.75">
      <c r="A35" s="308"/>
      <c r="B35" s="309"/>
      <c r="C35" s="309"/>
      <c r="J35" s="368"/>
      <c r="K35" s="368"/>
      <c r="L35" s="368"/>
      <c r="M35" s="368"/>
      <c r="N35" s="368"/>
      <c r="O35" s="368"/>
    </row>
    <row r="36" spans="1:15" ht="12.75">
      <c r="A36" s="308"/>
      <c r="B36" s="309"/>
      <c r="C36" s="309"/>
      <c r="J36" s="368"/>
      <c r="K36" s="368"/>
      <c r="L36" s="368"/>
      <c r="M36" s="368"/>
      <c r="N36" s="368"/>
      <c r="O36" s="368"/>
    </row>
    <row r="37" spans="1:15" ht="12.75">
      <c r="A37" s="308"/>
      <c r="B37" s="309"/>
      <c r="C37" s="309"/>
      <c r="J37" s="368"/>
      <c r="K37" s="368"/>
      <c r="L37" s="368"/>
      <c r="M37" s="368"/>
      <c r="N37" s="368"/>
      <c r="O37" s="368"/>
    </row>
    <row r="38" spans="1:15" ht="12.75">
      <c r="A38" s="308"/>
      <c r="B38" s="309"/>
      <c r="C38" s="309"/>
      <c r="J38" s="368"/>
      <c r="K38" s="368"/>
      <c r="L38" s="368"/>
      <c r="M38" s="368"/>
      <c r="N38" s="368"/>
      <c r="O38" s="368"/>
    </row>
    <row r="39" spans="1:15" ht="12.75">
      <c r="A39" s="308"/>
      <c r="B39" s="309"/>
      <c r="C39" s="309"/>
      <c r="J39" s="368"/>
      <c r="K39" s="368"/>
      <c r="L39" s="368"/>
      <c r="M39" s="368"/>
      <c r="N39" s="368"/>
      <c r="O39" s="368"/>
    </row>
    <row r="40" spans="1:15" ht="12.75">
      <c r="A40" s="308"/>
      <c r="B40" s="309"/>
      <c r="C40" s="309"/>
      <c r="J40" s="368"/>
      <c r="K40" s="368"/>
      <c r="L40" s="368"/>
      <c r="M40" s="368"/>
      <c r="N40" s="368"/>
      <c r="O40" s="368"/>
    </row>
    <row r="41" spans="1:15" ht="12.75">
      <c r="A41" s="308"/>
      <c r="B41" s="309"/>
      <c r="C41" s="309"/>
      <c r="J41" s="368"/>
      <c r="K41" s="368"/>
      <c r="L41" s="368"/>
      <c r="M41" s="368"/>
      <c r="N41" s="368"/>
      <c r="O41" s="368"/>
    </row>
    <row r="42" spans="1:15" ht="12.75">
      <c r="A42" s="308"/>
      <c r="B42" s="309"/>
      <c r="C42" s="309"/>
      <c r="J42" s="368"/>
      <c r="K42" s="368"/>
      <c r="L42" s="368"/>
      <c r="M42" s="368"/>
      <c r="N42" s="368"/>
      <c r="O42" s="368"/>
    </row>
    <row r="43" spans="1:15" ht="12.75">
      <c r="A43" s="308"/>
      <c r="B43" s="309"/>
      <c r="C43" s="309"/>
      <c r="J43" s="368"/>
      <c r="K43" s="368"/>
      <c r="L43" s="368"/>
      <c r="M43" s="368"/>
      <c r="N43" s="368"/>
      <c r="O43" s="368"/>
    </row>
    <row r="44" spans="1:15" ht="12.75">
      <c r="A44" s="308"/>
      <c r="B44" s="309"/>
      <c r="C44" s="309"/>
      <c r="J44" s="368"/>
      <c r="K44" s="368"/>
      <c r="L44" s="368"/>
      <c r="M44" s="368"/>
      <c r="N44" s="368"/>
      <c r="O44" s="368"/>
    </row>
    <row r="45" spans="1:15" ht="12.75">
      <c r="A45" s="308"/>
      <c r="B45" s="309"/>
      <c r="C45" s="309"/>
      <c r="J45" s="368"/>
      <c r="K45" s="368"/>
      <c r="L45" s="368"/>
      <c r="M45" s="368"/>
      <c r="N45" s="368"/>
      <c r="O45" s="368"/>
    </row>
    <row r="46" spans="1:15" ht="12.75">
      <c r="A46" s="308"/>
      <c r="B46" s="309"/>
      <c r="C46" s="309"/>
      <c r="J46" s="368"/>
      <c r="K46" s="368"/>
      <c r="L46" s="368"/>
      <c r="M46" s="368"/>
      <c r="N46" s="368"/>
      <c r="O46" s="368"/>
    </row>
    <row r="47" spans="1:15" ht="12.75">
      <c r="A47" s="308"/>
      <c r="B47" s="309"/>
      <c r="C47" s="309"/>
      <c r="J47" s="368"/>
      <c r="K47" s="368"/>
      <c r="L47" s="368"/>
      <c r="M47" s="368"/>
      <c r="N47" s="368"/>
      <c r="O47" s="368"/>
    </row>
    <row r="48" spans="1:15" ht="12.75">
      <c r="A48" s="308"/>
      <c r="B48" s="309"/>
      <c r="C48" s="309"/>
      <c r="J48" s="368"/>
      <c r="K48" s="368"/>
      <c r="L48" s="368"/>
      <c r="M48" s="368"/>
      <c r="N48" s="368"/>
      <c r="O48" s="368"/>
    </row>
    <row r="49" spans="1:15" ht="12.75">
      <c r="A49" s="308"/>
      <c r="B49" s="309"/>
      <c r="C49" s="309"/>
      <c r="J49" s="368"/>
      <c r="K49" s="368"/>
      <c r="L49" s="368"/>
      <c r="M49" s="368"/>
      <c r="N49" s="368"/>
      <c r="O49" s="368"/>
    </row>
    <row r="50" spans="1:15" ht="12.75">
      <c r="A50" s="308"/>
      <c r="B50" s="309"/>
      <c r="C50" s="309"/>
      <c r="J50" s="368"/>
      <c r="K50" s="368"/>
      <c r="L50" s="368"/>
      <c r="M50" s="368"/>
      <c r="N50" s="368"/>
      <c r="O50" s="368"/>
    </row>
    <row r="51" spans="1:15" ht="12.75">
      <c r="A51" s="308"/>
      <c r="B51" s="309"/>
      <c r="C51" s="309"/>
      <c r="J51" s="368"/>
      <c r="K51" s="368"/>
      <c r="L51" s="368"/>
      <c r="M51" s="368"/>
      <c r="N51" s="368"/>
      <c r="O51" s="368"/>
    </row>
    <row r="52" spans="1:15" ht="12.75">
      <c r="A52" s="308"/>
      <c r="B52" s="309"/>
      <c r="C52" s="309"/>
      <c r="J52" s="368"/>
      <c r="K52" s="368"/>
      <c r="L52" s="368"/>
      <c r="M52" s="368"/>
      <c r="N52" s="368"/>
      <c r="O52" s="368"/>
    </row>
    <row r="53" spans="1:15" ht="44.25" customHeight="1">
      <c r="A53" s="308"/>
      <c r="J53" s="368"/>
      <c r="K53" s="368"/>
      <c r="L53" s="368"/>
      <c r="M53" s="368"/>
      <c r="N53" s="368"/>
      <c r="O53" s="368"/>
    </row>
    <row r="54" spans="1:15" ht="12.75">
      <c r="A54" s="308"/>
      <c r="J54" s="368"/>
      <c r="K54" s="368"/>
      <c r="L54" s="368"/>
      <c r="M54" s="368"/>
      <c r="N54" s="368"/>
      <c r="O54" s="368"/>
    </row>
    <row r="55" spans="1:15" ht="12.75">
      <c r="A55" s="308"/>
      <c r="J55" s="368"/>
      <c r="K55" s="368"/>
      <c r="L55" s="368"/>
      <c r="M55" s="368"/>
      <c r="N55" s="368"/>
      <c r="O55" s="368"/>
    </row>
    <row r="56" spans="3:15" ht="16.5" thickBot="1">
      <c r="C56" s="313"/>
      <c r="J56" s="368"/>
      <c r="K56" s="368"/>
      <c r="L56" s="368"/>
      <c r="M56" s="368"/>
      <c r="N56" s="368"/>
      <c r="O56" s="368"/>
    </row>
    <row r="57" spans="10:15" ht="12.75">
      <c r="J57" s="368"/>
      <c r="K57" s="368"/>
      <c r="L57" s="368"/>
      <c r="M57" s="368"/>
      <c r="N57" s="368"/>
      <c r="O57" s="368"/>
    </row>
    <row r="58" spans="10:15" ht="12.75">
      <c r="J58" s="368"/>
      <c r="K58" s="368"/>
      <c r="L58" s="368"/>
      <c r="M58" s="368"/>
      <c r="N58" s="368"/>
      <c r="O58" s="368"/>
    </row>
    <row r="59" spans="10:15" ht="12.75">
      <c r="J59" s="368"/>
      <c r="K59" s="368"/>
      <c r="L59" s="368"/>
      <c r="M59" s="368"/>
      <c r="N59" s="368"/>
      <c r="O59" s="368"/>
    </row>
    <row r="60" spans="10:15" ht="12.75">
      <c r="J60" s="368"/>
      <c r="K60" s="368"/>
      <c r="L60" s="368"/>
      <c r="M60" s="368"/>
      <c r="N60" s="368"/>
      <c r="O60" s="368"/>
    </row>
    <row r="61" spans="10:15" ht="12.75">
      <c r="J61" s="368"/>
      <c r="K61" s="368"/>
      <c r="L61" s="368"/>
      <c r="M61" s="368"/>
      <c r="N61" s="368"/>
      <c r="O61" s="368"/>
    </row>
    <row r="62" spans="10:15" ht="12.75">
      <c r="J62" s="368"/>
      <c r="K62" s="368"/>
      <c r="L62" s="368"/>
      <c r="M62" s="368"/>
      <c r="N62" s="368"/>
      <c r="O62" s="368"/>
    </row>
    <row r="63" spans="10:15" ht="12.75">
      <c r="J63" s="368"/>
      <c r="K63" s="368"/>
      <c r="L63" s="368"/>
      <c r="M63" s="368"/>
      <c r="N63" s="368"/>
      <c r="O63" s="368"/>
    </row>
    <row r="64" spans="10:15" ht="12.75">
      <c r="J64" s="368"/>
      <c r="K64" s="368"/>
      <c r="L64" s="368"/>
      <c r="M64" s="368"/>
      <c r="N64" s="368"/>
      <c r="O64" s="368"/>
    </row>
    <row r="65" spans="10:15" ht="12.75">
      <c r="J65" s="368"/>
      <c r="K65" s="368"/>
      <c r="L65" s="368"/>
      <c r="M65" s="368"/>
      <c r="N65" s="368"/>
      <c r="O65" s="368"/>
    </row>
    <row r="66" spans="10:15" ht="45.75" customHeight="1">
      <c r="J66" s="368"/>
      <c r="K66" s="368"/>
      <c r="L66" s="368"/>
      <c r="M66" s="368"/>
      <c r="N66" s="368"/>
      <c r="O66" s="368"/>
    </row>
    <row r="67" spans="10:15" ht="12.75">
      <c r="J67" s="368"/>
      <c r="K67" s="368"/>
      <c r="L67" s="368"/>
      <c r="M67" s="368"/>
      <c r="N67" s="368"/>
      <c r="O67" s="368"/>
    </row>
    <row r="68" spans="10:15" ht="12.75">
      <c r="J68" s="368"/>
      <c r="K68" s="368"/>
      <c r="L68" s="368"/>
      <c r="M68" s="368"/>
      <c r="N68" s="368"/>
      <c r="O68" s="368"/>
    </row>
    <row r="69" spans="10:15" ht="12.75">
      <c r="J69" s="368"/>
      <c r="K69" s="368"/>
      <c r="L69" s="368"/>
      <c r="M69" s="368"/>
      <c r="N69" s="368"/>
      <c r="O69" s="368"/>
    </row>
    <row r="70" spans="10:15" ht="12.75">
      <c r="J70" s="368"/>
      <c r="K70" s="368"/>
      <c r="L70" s="368"/>
      <c r="M70" s="368"/>
      <c r="N70" s="368"/>
      <c r="O70" s="368"/>
    </row>
    <row r="71" spans="10:15" ht="12.75">
      <c r="J71" s="368"/>
      <c r="K71" s="368"/>
      <c r="L71" s="368"/>
      <c r="M71" s="368"/>
      <c r="N71" s="368"/>
      <c r="O71" s="368"/>
    </row>
    <row r="72" spans="10:15" ht="12.75">
      <c r="J72" s="368"/>
      <c r="K72" s="368"/>
      <c r="L72" s="368"/>
      <c r="M72" s="368"/>
      <c r="N72" s="368"/>
      <c r="O72" s="368"/>
    </row>
    <row r="73" spans="10:15" ht="12.75">
      <c r="J73" s="368"/>
      <c r="K73" s="368"/>
      <c r="L73" s="368"/>
      <c r="M73" s="368"/>
      <c r="N73" s="368"/>
      <c r="O73" s="368"/>
    </row>
    <row r="74" spans="10:15" ht="12.75">
      <c r="J74" s="368"/>
      <c r="K74" s="368"/>
      <c r="L74" s="368"/>
      <c r="M74" s="368"/>
      <c r="N74" s="368"/>
      <c r="O74" s="368"/>
    </row>
    <row r="75" spans="10:15" ht="12.75">
      <c r="J75" s="368"/>
      <c r="K75" s="368"/>
      <c r="L75" s="368"/>
      <c r="M75" s="368"/>
      <c r="N75" s="368"/>
      <c r="O75" s="368"/>
    </row>
    <row r="76" spans="10:15" ht="12.75">
      <c r="J76" s="368"/>
      <c r="K76" s="368"/>
      <c r="L76" s="368"/>
      <c r="M76" s="368"/>
      <c r="N76" s="368"/>
      <c r="O76" s="368"/>
    </row>
    <row r="77" spans="10:15" ht="12.75">
      <c r="J77" s="368"/>
      <c r="K77" s="368"/>
      <c r="L77" s="368"/>
      <c r="M77" s="368"/>
      <c r="N77" s="368"/>
      <c r="O77" s="368"/>
    </row>
    <row r="78" spans="10:15" ht="12.75">
      <c r="J78" s="368"/>
      <c r="K78" s="368"/>
      <c r="L78" s="368"/>
      <c r="M78" s="368"/>
      <c r="N78" s="368"/>
      <c r="O78" s="368"/>
    </row>
    <row r="79" spans="10:15" ht="12.75">
      <c r="J79" s="368"/>
      <c r="K79" s="368"/>
      <c r="L79" s="368"/>
      <c r="M79" s="368"/>
      <c r="N79" s="368"/>
      <c r="O79" s="368"/>
    </row>
    <row r="80" spans="10:15" ht="12.75">
      <c r="J80" s="368"/>
      <c r="K80" s="368"/>
      <c r="L80" s="368"/>
      <c r="M80" s="368"/>
      <c r="N80" s="368"/>
      <c r="O80" s="368"/>
    </row>
    <row r="81" spans="10:15" ht="12.75">
      <c r="J81" s="368"/>
      <c r="K81" s="368"/>
      <c r="L81" s="368"/>
      <c r="M81" s="368"/>
      <c r="N81" s="368"/>
      <c r="O81" s="368"/>
    </row>
    <row r="82" spans="10:15" ht="12.75">
      <c r="J82" s="368"/>
      <c r="K82" s="368"/>
      <c r="L82" s="368"/>
      <c r="M82" s="368"/>
      <c r="N82" s="368"/>
      <c r="O82" s="368"/>
    </row>
    <row r="83" spans="10:15" ht="12.75">
      <c r="J83" s="368"/>
      <c r="K83" s="368"/>
      <c r="L83" s="368"/>
      <c r="M83" s="368"/>
      <c r="N83" s="368"/>
      <c r="O83" s="368"/>
    </row>
  </sheetData>
  <mergeCells count="15">
    <mergeCell ref="X8:X9"/>
    <mergeCell ref="V7:Y7"/>
    <mergeCell ref="R4:V4"/>
    <mergeCell ref="R8:R9"/>
    <mergeCell ref="T8:T9"/>
    <mergeCell ref="U8:U9"/>
    <mergeCell ref="H7:U7"/>
    <mergeCell ref="H8:O8"/>
    <mergeCell ref="P8:Q8"/>
    <mergeCell ref="V8:V9"/>
    <mergeCell ref="D7:D9"/>
    <mergeCell ref="E7:E9"/>
    <mergeCell ref="F7:G8"/>
    <mergeCell ref="D5:W5"/>
    <mergeCell ref="W8:W9"/>
  </mergeCells>
  <printOptions/>
  <pageMargins left="0.75" right="0.75" top="1" bottom="1" header="0.5" footer="0.5"/>
  <pageSetup fitToHeight="2" fitToWidth="2" horizontalDpi="600" verticalDpi="600" orientation="landscape" paperSize="9" scale="26" r:id="rId1"/>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zoomScale="60" zoomScaleNormal="60" workbookViewId="0" topLeftCell="B1">
      <pane xSplit="4" ySplit="5" topLeftCell="F6" activePane="bottomRight" state="frozen"/>
      <selection pane="topLeft" activeCell="B1" sqref="B1"/>
      <selection pane="topRight" activeCell="F1" sqref="F1"/>
      <selection pane="bottomLeft" activeCell="B6" sqref="B6"/>
      <selection pane="bottomRight" activeCell="D2" sqref="D2"/>
    </sheetView>
  </sheetViews>
  <sheetFormatPr defaultColWidth="7.8515625" defaultRowHeight="12.75"/>
  <cols>
    <col min="1" max="1" width="3.28125" style="35" hidden="1" customWidth="1"/>
    <col min="2" max="2" width="14.140625" style="34" customWidth="1"/>
    <col min="3" max="3" width="13.28125" style="34" customWidth="1"/>
    <col min="4" max="4" width="15.28125" style="34" customWidth="1"/>
    <col min="5" max="5" width="46.28125" style="35" customWidth="1"/>
    <col min="6" max="6" width="46.140625" style="35" customWidth="1"/>
    <col min="7" max="9" width="18.140625" style="35" customWidth="1"/>
    <col min="10" max="10" width="3.7109375" style="38" customWidth="1"/>
    <col min="11" max="16384" width="7.8515625" style="38" customWidth="1"/>
  </cols>
  <sheetData>
    <row r="1" spans="1:9" s="33" customFormat="1" ht="13.5" customHeight="1">
      <c r="A1" s="317"/>
      <c r="B1" s="513"/>
      <c r="C1" s="513"/>
      <c r="D1" s="513"/>
      <c r="E1" s="513"/>
      <c r="F1" s="513"/>
      <c r="G1" s="513"/>
      <c r="H1" s="513"/>
      <c r="I1" s="513"/>
    </row>
    <row r="2" spans="7:9" ht="89.25" customHeight="1">
      <c r="G2" s="505" t="s">
        <v>364</v>
      </c>
      <c r="H2" s="505"/>
      <c r="I2" s="505"/>
    </row>
    <row r="3" spans="2:9" ht="61.5" customHeight="1">
      <c r="B3" s="514" t="s">
        <v>268</v>
      </c>
      <c r="C3" s="515"/>
      <c r="D3" s="515"/>
      <c r="E3" s="515"/>
      <c r="F3" s="515"/>
      <c r="G3" s="515"/>
      <c r="H3" s="515"/>
      <c r="I3" s="515"/>
    </row>
    <row r="4" spans="2:9" ht="18.75">
      <c r="B4" s="318"/>
      <c r="C4" s="319"/>
      <c r="D4" s="319"/>
      <c r="E4" s="320"/>
      <c r="F4" s="41"/>
      <c r="G4" s="41"/>
      <c r="H4" s="42"/>
      <c r="I4" s="321" t="s">
        <v>269</v>
      </c>
    </row>
    <row r="5" spans="1:9" ht="107.25" customHeight="1">
      <c r="A5" s="322"/>
      <c r="B5" s="323" t="s">
        <v>270</v>
      </c>
      <c r="C5" s="323" t="s">
        <v>271</v>
      </c>
      <c r="D5" s="323" t="s">
        <v>42</v>
      </c>
      <c r="E5" s="324" t="s">
        <v>272</v>
      </c>
      <c r="F5" s="325" t="s">
        <v>273</v>
      </c>
      <c r="G5" s="326" t="s">
        <v>44</v>
      </c>
      <c r="H5" s="325" t="s">
        <v>45</v>
      </c>
      <c r="I5" s="325" t="s">
        <v>274</v>
      </c>
    </row>
    <row r="6" spans="1:9" s="54" customFormat="1" ht="64.5" customHeight="1">
      <c r="A6" s="327"/>
      <c r="B6" s="328"/>
      <c r="C6" s="328"/>
      <c r="D6" s="328"/>
      <c r="E6" s="329" t="s">
        <v>275</v>
      </c>
      <c r="F6" s="330" t="s">
        <v>276</v>
      </c>
      <c r="G6" s="331">
        <f>SUM(G7:G9)</f>
        <v>55550</v>
      </c>
      <c r="H6" s="331">
        <f>SUM(H7:H9)</f>
        <v>0</v>
      </c>
      <c r="I6" s="331">
        <f>G6+H6</f>
        <v>55550</v>
      </c>
    </row>
    <row r="7" spans="2:9" ht="40.5" customHeight="1">
      <c r="B7" s="328"/>
      <c r="C7" s="332" t="s">
        <v>164</v>
      </c>
      <c r="D7" s="333" t="s">
        <v>277</v>
      </c>
      <c r="E7" s="334" t="s">
        <v>278</v>
      </c>
      <c r="F7" s="335"/>
      <c r="G7" s="336">
        <v>550</v>
      </c>
      <c r="H7" s="336"/>
      <c r="I7" s="337">
        <f aca="true" t="shared" si="0" ref="I7:I36">G7+H7</f>
        <v>550</v>
      </c>
    </row>
    <row r="8" spans="2:9" ht="46.5" customHeight="1">
      <c r="B8" s="328"/>
      <c r="C8" s="338" t="s">
        <v>166</v>
      </c>
      <c r="D8" s="339" t="s">
        <v>279</v>
      </c>
      <c r="E8" s="162" t="s">
        <v>280</v>
      </c>
      <c r="F8" s="340"/>
      <c r="G8" s="341">
        <v>24600</v>
      </c>
      <c r="H8" s="341"/>
      <c r="I8" s="331">
        <f t="shared" si="0"/>
        <v>24600</v>
      </c>
    </row>
    <row r="9" spans="2:9" ht="131.25">
      <c r="B9" s="325"/>
      <c r="C9" s="332" t="s">
        <v>168</v>
      </c>
      <c r="D9" s="333" t="s">
        <v>281</v>
      </c>
      <c r="E9" s="334" t="s">
        <v>169</v>
      </c>
      <c r="F9" s="342"/>
      <c r="G9" s="343">
        <v>30400</v>
      </c>
      <c r="H9" s="343"/>
      <c r="I9" s="337">
        <f t="shared" si="0"/>
        <v>30400</v>
      </c>
    </row>
    <row r="10" spans="2:9" ht="97.5">
      <c r="B10" s="325"/>
      <c r="C10" s="344"/>
      <c r="D10" s="339"/>
      <c r="E10" s="329" t="s">
        <v>275</v>
      </c>
      <c r="F10" s="330" t="s">
        <v>282</v>
      </c>
      <c r="G10" s="341">
        <f>G11</f>
        <v>5850</v>
      </c>
      <c r="H10" s="341"/>
      <c r="I10" s="331">
        <f t="shared" si="0"/>
        <v>5850</v>
      </c>
    </row>
    <row r="11" spans="2:9" ht="37.5">
      <c r="B11" s="325"/>
      <c r="C11" s="345" t="s">
        <v>164</v>
      </c>
      <c r="D11" s="346" t="s">
        <v>277</v>
      </c>
      <c r="E11" s="334" t="s">
        <v>165</v>
      </c>
      <c r="F11" s="342"/>
      <c r="G11" s="343">
        <v>5850</v>
      </c>
      <c r="H11" s="343"/>
      <c r="I11" s="337">
        <f t="shared" si="0"/>
        <v>5850</v>
      </c>
    </row>
    <row r="12" spans="2:9" ht="139.5" customHeight="1">
      <c r="B12" s="325"/>
      <c r="C12" s="344"/>
      <c r="D12" s="339"/>
      <c r="E12" s="329" t="s">
        <v>275</v>
      </c>
      <c r="F12" s="347" t="s">
        <v>283</v>
      </c>
      <c r="G12" s="348">
        <f>G13</f>
        <v>21100</v>
      </c>
      <c r="H12" s="348"/>
      <c r="I12" s="331">
        <f t="shared" si="0"/>
        <v>21100</v>
      </c>
    </row>
    <row r="13" spans="2:9" ht="37.5">
      <c r="B13" s="325"/>
      <c r="C13" s="345" t="s">
        <v>164</v>
      </c>
      <c r="D13" s="346" t="s">
        <v>277</v>
      </c>
      <c r="E13" s="334" t="s">
        <v>165</v>
      </c>
      <c r="F13" s="349"/>
      <c r="G13" s="350">
        <v>21100</v>
      </c>
      <c r="H13" s="350"/>
      <c r="I13" s="337">
        <f t="shared" si="0"/>
        <v>21100</v>
      </c>
    </row>
    <row r="14" spans="2:9" ht="78">
      <c r="B14" s="325"/>
      <c r="C14" s="344"/>
      <c r="D14" s="339"/>
      <c r="E14" s="329" t="s">
        <v>284</v>
      </c>
      <c r="F14" s="330" t="s">
        <v>285</v>
      </c>
      <c r="G14" s="351">
        <f>G15</f>
        <v>3500</v>
      </c>
      <c r="H14" s="351">
        <f>H15</f>
        <v>0</v>
      </c>
      <c r="I14" s="331">
        <f t="shared" si="0"/>
        <v>3500</v>
      </c>
    </row>
    <row r="15" spans="2:9" ht="39.75" customHeight="1">
      <c r="B15" s="325"/>
      <c r="C15" s="345" t="s">
        <v>80</v>
      </c>
      <c r="D15" s="346" t="s">
        <v>286</v>
      </c>
      <c r="E15" s="334" t="s">
        <v>287</v>
      </c>
      <c r="F15" s="332"/>
      <c r="G15" s="334">
        <v>3500</v>
      </c>
      <c r="H15" s="336"/>
      <c r="I15" s="337">
        <f t="shared" si="0"/>
        <v>3500</v>
      </c>
    </row>
    <row r="16" spans="2:9" ht="39">
      <c r="B16" s="325"/>
      <c r="C16" s="344"/>
      <c r="D16" s="339"/>
      <c r="E16" s="352" t="s">
        <v>55</v>
      </c>
      <c r="F16" s="330" t="s">
        <v>288</v>
      </c>
      <c r="G16" s="341">
        <f>G17</f>
        <v>15265</v>
      </c>
      <c r="H16" s="341">
        <f>H17</f>
        <v>0</v>
      </c>
      <c r="I16" s="331">
        <f t="shared" si="0"/>
        <v>15265</v>
      </c>
    </row>
    <row r="17" spans="2:9" ht="18.75">
      <c r="B17" s="325"/>
      <c r="C17" s="345">
        <v>250404</v>
      </c>
      <c r="D17" s="333" t="s">
        <v>66</v>
      </c>
      <c r="E17" s="334" t="s">
        <v>289</v>
      </c>
      <c r="F17" s="332"/>
      <c r="G17" s="343">
        <v>15265</v>
      </c>
      <c r="H17" s="343"/>
      <c r="I17" s="337">
        <f t="shared" si="0"/>
        <v>15265</v>
      </c>
    </row>
    <row r="18" spans="2:9" ht="58.5">
      <c r="B18" s="325"/>
      <c r="C18" s="325"/>
      <c r="D18" s="328"/>
      <c r="E18" s="329" t="s">
        <v>290</v>
      </c>
      <c r="F18" s="330" t="s">
        <v>291</v>
      </c>
      <c r="G18" s="353">
        <f>G19</f>
        <v>10000</v>
      </c>
      <c r="H18" s="353">
        <f>H19</f>
        <v>0</v>
      </c>
      <c r="I18" s="331">
        <f t="shared" si="0"/>
        <v>10000</v>
      </c>
    </row>
    <row r="19" spans="2:9" ht="37.5">
      <c r="B19" s="325"/>
      <c r="C19" s="345">
        <v>130102</v>
      </c>
      <c r="D19" s="333" t="s">
        <v>86</v>
      </c>
      <c r="E19" s="334" t="s">
        <v>292</v>
      </c>
      <c r="F19" s="332"/>
      <c r="G19" s="343">
        <v>10000</v>
      </c>
      <c r="H19" s="343"/>
      <c r="I19" s="337">
        <f t="shared" si="0"/>
        <v>10000</v>
      </c>
    </row>
    <row r="20" spans="2:9" ht="97.5">
      <c r="B20" s="325"/>
      <c r="C20" s="344"/>
      <c r="D20" s="339"/>
      <c r="E20" s="329" t="s">
        <v>284</v>
      </c>
      <c r="F20" s="330" t="s">
        <v>293</v>
      </c>
      <c r="G20" s="354">
        <f>G21</f>
        <v>500</v>
      </c>
      <c r="H20" s="354">
        <f>H21</f>
        <v>0</v>
      </c>
      <c r="I20" s="331">
        <f t="shared" si="0"/>
        <v>500</v>
      </c>
    </row>
    <row r="21" spans="2:9" ht="37.5">
      <c r="B21" s="325"/>
      <c r="C21" s="345" t="s">
        <v>76</v>
      </c>
      <c r="D21" s="346" t="s">
        <v>286</v>
      </c>
      <c r="E21" s="355" t="s">
        <v>294</v>
      </c>
      <c r="F21" s="332"/>
      <c r="G21" s="343">
        <v>500</v>
      </c>
      <c r="H21" s="343"/>
      <c r="I21" s="337">
        <f t="shared" si="0"/>
        <v>500</v>
      </c>
    </row>
    <row r="22" spans="2:9" ht="39">
      <c r="B22" s="325"/>
      <c r="C22" s="344"/>
      <c r="D22" s="339"/>
      <c r="E22" s="329" t="s">
        <v>55</v>
      </c>
      <c r="F22" s="330" t="s">
        <v>360</v>
      </c>
      <c r="G22" s="341">
        <f>G23</f>
        <v>57700</v>
      </c>
      <c r="H22" s="341">
        <f>H23</f>
        <v>0</v>
      </c>
      <c r="I22" s="331">
        <f t="shared" si="0"/>
        <v>57700</v>
      </c>
    </row>
    <row r="23" spans="2:9" ht="37.5">
      <c r="B23" s="325"/>
      <c r="C23" s="356" t="s">
        <v>59</v>
      </c>
      <c r="D23" s="357" t="s">
        <v>279</v>
      </c>
      <c r="E23" s="334" t="s">
        <v>60</v>
      </c>
      <c r="F23" s="358"/>
      <c r="G23" s="359">
        <v>57700</v>
      </c>
      <c r="H23" s="359"/>
      <c r="I23" s="360">
        <f t="shared" si="0"/>
        <v>57700</v>
      </c>
    </row>
    <row r="24" spans="2:9" ht="78">
      <c r="B24" s="328"/>
      <c r="C24" s="328"/>
      <c r="D24" s="328"/>
      <c r="E24" s="329" t="s">
        <v>275</v>
      </c>
      <c r="F24" s="364" t="s">
        <v>299</v>
      </c>
      <c r="G24" s="331">
        <f>SUM(G25:G30)</f>
        <v>283600</v>
      </c>
      <c r="H24" s="359"/>
      <c r="I24" s="360"/>
    </row>
    <row r="25" spans="2:9" ht="112.5">
      <c r="B25" s="328"/>
      <c r="C25" s="332" t="s">
        <v>170</v>
      </c>
      <c r="D25" s="333" t="s">
        <v>277</v>
      </c>
      <c r="E25" s="355" t="s">
        <v>171</v>
      </c>
      <c r="F25" s="335"/>
      <c r="G25" s="336">
        <v>33600</v>
      </c>
      <c r="H25" s="359"/>
      <c r="I25" s="360"/>
    </row>
    <row r="26" spans="2:9" ht="39">
      <c r="B26" s="325"/>
      <c r="C26" s="344"/>
      <c r="D26" s="339"/>
      <c r="E26" s="352" t="s">
        <v>55</v>
      </c>
      <c r="F26" s="330" t="s">
        <v>300</v>
      </c>
      <c r="G26" s="365">
        <f>G27</f>
        <v>60000</v>
      </c>
      <c r="H26" s="359"/>
      <c r="I26" s="360"/>
    </row>
    <row r="27" spans="2:9" ht="18.75">
      <c r="B27" s="325"/>
      <c r="C27" s="345">
        <v>250404</v>
      </c>
      <c r="D27" s="333" t="s">
        <v>66</v>
      </c>
      <c r="E27" s="334" t="s">
        <v>289</v>
      </c>
      <c r="F27" s="332"/>
      <c r="G27" s="343">
        <v>60000</v>
      </c>
      <c r="H27" s="359"/>
      <c r="I27" s="360"/>
    </row>
    <row r="28" spans="2:9" ht="117">
      <c r="B28" s="325"/>
      <c r="C28" s="344"/>
      <c r="D28" s="339"/>
      <c r="E28" s="329" t="s">
        <v>55</v>
      </c>
      <c r="F28" s="330" t="s">
        <v>301</v>
      </c>
      <c r="G28" s="341">
        <f>G29</f>
        <v>59000</v>
      </c>
      <c r="H28" s="359"/>
      <c r="I28" s="360"/>
    </row>
    <row r="29" spans="2:9" ht="37.5">
      <c r="B29" s="325"/>
      <c r="C29" s="356">
        <v>120201</v>
      </c>
      <c r="D29" s="357"/>
      <c r="E29" s="334" t="s">
        <v>62</v>
      </c>
      <c r="F29" s="358"/>
      <c r="G29" s="359">
        <v>59000</v>
      </c>
      <c r="H29" s="359"/>
      <c r="I29" s="360"/>
    </row>
    <row r="30" spans="2:9" ht="136.5">
      <c r="B30" s="325"/>
      <c r="C30" s="344"/>
      <c r="D30" s="339"/>
      <c r="E30" s="329" t="s">
        <v>284</v>
      </c>
      <c r="F30" s="364" t="s">
        <v>302</v>
      </c>
      <c r="G30" s="351">
        <f>G31</f>
        <v>12000</v>
      </c>
      <c r="H30" s="351">
        <f>H31</f>
        <v>0</v>
      </c>
      <c r="I30" s="360"/>
    </row>
    <row r="31" spans="2:9" ht="56.25">
      <c r="B31" s="381"/>
      <c r="C31" s="345">
        <v>210105</v>
      </c>
      <c r="D31" s="346" t="s">
        <v>286</v>
      </c>
      <c r="E31" s="355" t="s">
        <v>303</v>
      </c>
      <c r="F31" s="162"/>
      <c r="G31" s="334">
        <v>12000</v>
      </c>
      <c r="H31" s="336"/>
      <c r="I31" s="382">
        <f t="shared" si="0"/>
        <v>12000</v>
      </c>
    </row>
    <row r="32" spans="2:9" ht="37.5" hidden="1">
      <c r="B32" s="325"/>
      <c r="C32" s="344"/>
      <c r="D32" s="339"/>
      <c r="E32" s="329" t="s">
        <v>304</v>
      </c>
      <c r="F32" s="384" t="s">
        <v>317</v>
      </c>
      <c r="G32" s="162">
        <f>G33</f>
        <v>0</v>
      </c>
      <c r="H32" s="162">
        <f>H33</f>
        <v>0</v>
      </c>
      <c r="I32" s="382">
        <f t="shared" si="0"/>
        <v>0</v>
      </c>
    </row>
    <row r="33" spans="2:9" ht="18.75" hidden="1">
      <c r="B33" s="383"/>
      <c r="C33" s="356">
        <v>250380</v>
      </c>
      <c r="D33" s="357" t="s">
        <v>189</v>
      </c>
      <c r="E33" s="334" t="s">
        <v>191</v>
      </c>
      <c r="F33" s="332"/>
      <c r="G33" s="334"/>
      <c r="H33" s="343"/>
      <c r="I33" s="382">
        <f t="shared" si="0"/>
        <v>0</v>
      </c>
    </row>
    <row r="34" spans="2:9" ht="102.75" customHeight="1">
      <c r="B34" s="325"/>
      <c r="C34" s="344"/>
      <c r="D34" s="339"/>
      <c r="E34" s="329" t="s">
        <v>304</v>
      </c>
      <c r="F34" s="330" t="s">
        <v>361</v>
      </c>
      <c r="G34" s="341">
        <f>G35</f>
        <v>0</v>
      </c>
      <c r="H34" s="341">
        <f>H35</f>
        <v>910000</v>
      </c>
      <c r="I34" s="331"/>
    </row>
    <row r="35" spans="2:9" ht="18.75">
      <c r="B35" s="325"/>
      <c r="C35" s="356">
        <v>250380</v>
      </c>
      <c r="D35" s="357" t="s">
        <v>189</v>
      </c>
      <c r="E35" s="334" t="s">
        <v>320</v>
      </c>
      <c r="F35" s="358" t="s">
        <v>305</v>
      </c>
      <c r="G35" s="359"/>
      <c r="H35" s="359">
        <v>910000</v>
      </c>
      <c r="I35" s="331">
        <f t="shared" si="0"/>
        <v>910000</v>
      </c>
    </row>
    <row r="36" spans="2:9" ht="33.75" customHeight="1">
      <c r="B36" s="344"/>
      <c r="C36" s="344"/>
      <c r="D36" s="339"/>
      <c r="E36" s="361" t="s">
        <v>295</v>
      </c>
      <c r="F36" s="362"/>
      <c r="G36" s="354">
        <f>G6+G10+G12+G14+G16+G18+G20+G22+G24+G26+G28+G30+G34+G32</f>
        <v>584065</v>
      </c>
      <c r="H36" s="354">
        <f>H6+H10+H12+H14+H16+H18+H20+H22+H24+H26+H28+H30+H34+H32</f>
        <v>910000</v>
      </c>
      <c r="I36" s="331">
        <f t="shared" si="0"/>
        <v>1494065</v>
      </c>
    </row>
    <row r="38" spans="2:9" ht="23.25" customHeight="1">
      <c r="B38" s="516" t="s">
        <v>296</v>
      </c>
      <c r="C38" s="516"/>
      <c r="D38" s="516"/>
      <c r="E38" s="516"/>
      <c r="F38" s="516"/>
      <c r="G38" s="516"/>
      <c r="H38" s="516"/>
      <c r="I38" s="516"/>
    </row>
    <row r="39" spans="2:17" ht="20.25" customHeight="1">
      <c r="B39" s="512" t="s">
        <v>297</v>
      </c>
      <c r="C39" s="512"/>
      <c r="D39" s="512"/>
      <c r="E39" s="512"/>
      <c r="F39" s="512"/>
      <c r="G39" s="512"/>
      <c r="H39" s="512"/>
      <c r="I39" s="512"/>
      <c r="J39" s="363"/>
      <c r="K39" s="363"/>
      <c r="L39" s="363"/>
      <c r="M39" s="363"/>
      <c r="N39" s="363"/>
      <c r="O39" s="363"/>
      <c r="P39" s="363"/>
      <c r="Q39" s="363"/>
    </row>
    <row r="40" spans="2:17" ht="19.5" customHeight="1">
      <c r="B40" s="512" t="s">
        <v>298</v>
      </c>
      <c r="C40" s="512"/>
      <c r="D40" s="512"/>
      <c r="E40" s="512"/>
      <c r="F40" s="512"/>
      <c r="G40" s="512"/>
      <c r="H40" s="512"/>
      <c r="I40" s="512"/>
      <c r="J40" s="363"/>
      <c r="K40" s="363"/>
      <c r="L40" s="363"/>
      <c r="M40" s="363"/>
      <c r="N40" s="363"/>
      <c r="O40" s="363"/>
      <c r="P40" s="363"/>
      <c r="Q40" s="363"/>
    </row>
  </sheetData>
  <mergeCells count="6">
    <mergeCell ref="B39:I39"/>
    <mergeCell ref="B40:I40"/>
    <mergeCell ref="B1:I1"/>
    <mergeCell ref="G2:I2"/>
    <mergeCell ref="B3:I3"/>
    <mergeCell ref="B38:I38"/>
  </mergeCells>
  <printOptions/>
  <pageMargins left="0.75" right="0.75" top="1" bottom="1" header="0.5" footer="0.5"/>
  <pageSetup fitToHeight="1" fitToWidth="1" horizontalDpi="600" verticalDpi="600" orientation="portrait"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H76"/>
  <sheetViews>
    <sheetView zoomScale="50" zoomScaleNormal="50" workbookViewId="0" topLeftCell="A1">
      <selection activeCell="B1" sqref="B1"/>
    </sheetView>
  </sheetViews>
  <sheetFormatPr defaultColWidth="9.140625" defaultRowHeight="12.75"/>
  <cols>
    <col min="1" max="1" width="9.57421875" style="392" customWidth="1"/>
    <col min="2" max="2" width="76.28125" style="392" customWidth="1"/>
    <col min="3" max="4" width="21.7109375" style="392" customWidth="1"/>
    <col min="5" max="5" width="19.28125" style="392" customWidth="1"/>
    <col min="6" max="6" width="23.7109375" style="392" customWidth="1"/>
    <col min="7" max="7" width="14.421875" style="392" customWidth="1"/>
    <col min="8" max="16384" width="9.140625" style="392" customWidth="1"/>
  </cols>
  <sheetData>
    <row r="1" spans="4:5" s="387" customFormat="1" ht="19.5" customHeight="1">
      <c r="D1" s="388"/>
      <c r="E1" s="388"/>
    </row>
    <row r="2" spans="4:8" s="387" customFormat="1" ht="84" customHeight="1">
      <c r="D2" s="505" t="s">
        <v>362</v>
      </c>
      <c r="E2" s="505"/>
      <c r="F2" s="505"/>
      <c r="G2" s="37"/>
      <c r="H2" s="37"/>
    </row>
    <row r="3" spans="4:5" s="387" customFormat="1" ht="22.5" customHeight="1">
      <c r="D3" s="388"/>
      <c r="E3" s="388"/>
    </row>
    <row r="4" spans="4:5" s="387" customFormat="1" ht="19.5" customHeight="1">
      <c r="D4" s="388"/>
      <c r="E4" s="388"/>
    </row>
    <row r="5" spans="4:6" s="387" customFormat="1" ht="27" customHeight="1">
      <c r="D5" s="518"/>
      <c r="E5" s="519"/>
      <c r="F5" s="519"/>
    </row>
    <row r="6" spans="1:7" s="387" customFormat="1" ht="37.5" customHeight="1">
      <c r="A6" s="520" t="s">
        <v>323</v>
      </c>
      <c r="B6" s="520"/>
      <c r="C6" s="520"/>
      <c r="D6" s="520"/>
      <c r="E6" s="520"/>
      <c r="F6" s="520"/>
      <c r="G6" s="389"/>
    </row>
    <row r="7" spans="2:7" s="390" customFormat="1" ht="24" customHeight="1">
      <c r="B7" s="391"/>
      <c r="C7" s="391" t="s">
        <v>324</v>
      </c>
      <c r="D7" s="391"/>
      <c r="E7" s="391"/>
      <c r="F7" s="391"/>
      <c r="G7" s="391"/>
    </row>
    <row r="8" spans="2:7" s="390" customFormat="1" ht="24" customHeight="1">
      <c r="B8" s="391"/>
      <c r="C8" s="391"/>
      <c r="D8" s="391"/>
      <c r="E8" s="391"/>
      <c r="F8" s="391"/>
      <c r="G8" s="391"/>
    </row>
    <row r="9" spans="4:6" ht="25.5" customHeight="1" thickBot="1">
      <c r="D9" s="392" t="s">
        <v>39</v>
      </c>
      <c r="F9" s="393" t="s">
        <v>325</v>
      </c>
    </row>
    <row r="10" spans="1:6" s="394" customFormat="1" ht="24.75" customHeight="1" thickBot="1">
      <c r="A10" s="521" t="s">
        <v>326</v>
      </c>
      <c r="B10" s="523" t="s">
        <v>327</v>
      </c>
      <c r="C10" s="525" t="s">
        <v>44</v>
      </c>
      <c r="D10" s="527" t="s">
        <v>45</v>
      </c>
      <c r="E10" s="528"/>
      <c r="F10" s="529" t="s">
        <v>46</v>
      </c>
    </row>
    <row r="11" spans="1:7" s="394" customFormat="1" ht="36.75" customHeight="1" thickBot="1">
      <c r="A11" s="522"/>
      <c r="B11" s="524"/>
      <c r="C11" s="526"/>
      <c r="D11" s="396" t="s">
        <v>46</v>
      </c>
      <c r="E11" s="395" t="s">
        <v>328</v>
      </c>
      <c r="F11" s="530"/>
      <c r="G11" s="397"/>
    </row>
    <row r="12" spans="1:7" s="394" customFormat="1" ht="13.5" customHeight="1" thickBot="1">
      <c r="A12" s="398">
        <v>1</v>
      </c>
      <c r="B12" s="399">
        <v>2</v>
      </c>
      <c r="C12" s="400">
        <v>3</v>
      </c>
      <c r="D12" s="399">
        <v>4</v>
      </c>
      <c r="E12" s="400">
        <v>5</v>
      </c>
      <c r="F12" s="399">
        <v>6</v>
      </c>
      <c r="G12" s="397"/>
    </row>
    <row r="13" spans="1:7" s="394" customFormat="1" ht="24.75" customHeight="1">
      <c r="A13" s="401">
        <v>200000</v>
      </c>
      <c r="B13" s="402" t="s">
        <v>329</v>
      </c>
      <c r="C13" s="403">
        <f>C17+C14</f>
        <v>-6557</v>
      </c>
      <c r="D13" s="404">
        <f>D17+D14</f>
        <v>6557</v>
      </c>
      <c r="E13" s="403">
        <f>E17+E14</f>
        <v>6557</v>
      </c>
      <c r="F13" s="404">
        <f aca="true" t="shared" si="0" ref="F13:F40">SUM(C13:D13)</f>
        <v>0</v>
      </c>
      <c r="G13" s="405"/>
    </row>
    <row r="14" spans="1:7" s="394" customFormat="1" ht="35.25" customHeight="1" hidden="1">
      <c r="A14" s="406">
        <v>206000</v>
      </c>
      <c r="B14" s="407" t="s">
        <v>330</v>
      </c>
      <c r="C14" s="408">
        <f>C15-C16</f>
        <v>0</v>
      </c>
      <c r="D14" s="409">
        <f>D15-D16</f>
        <v>0</v>
      </c>
      <c r="E14" s="408">
        <f>E15-E16</f>
        <v>0</v>
      </c>
      <c r="F14" s="409">
        <f t="shared" si="0"/>
        <v>0</v>
      </c>
      <c r="G14" s="405"/>
    </row>
    <row r="15" spans="1:7" s="394" customFormat="1" ht="21" customHeight="1" hidden="1">
      <c r="A15" s="410">
        <v>206100</v>
      </c>
      <c r="B15" s="411" t="s">
        <v>331</v>
      </c>
      <c r="C15" s="412"/>
      <c r="D15" s="413"/>
      <c r="E15" s="412"/>
      <c r="F15" s="413">
        <f t="shared" si="0"/>
        <v>0</v>
      </c>
      <c r="G15" s="405"/>
    </row>
    <row r="16" spans="1:7" s="394" customFormat="1" ht="21" customHeight="1" hidden="1">
      <c r="A16" s="410">
        <v>206200</v>
      </c>
      <c r="B16" s="411" t="s">
        <v>332</v>
      </c>
      <c r="C16" s="412"/>
      <c r="D16" s="413"/>
      <c r="E16" s="412"/>
      <c r="F16" s="413">
        <f t="shared" si="0"/>
        <v>0</v>
      </c>
      <c r="G16" s="405"/>
    </row>
    <row r="17" spans="1:7" s="417" customFormat="1" ht="21" customHeight="1">
      <c r="A17" s="414">
        <v>208000</v>
      </c>
      <c r="B17" s="415" t="s">
        <v>333</v>
      </c>
      <c r="C17" s="408">
        <f>C20-C22+C24</f>
        <v>-6557</v>
      </c>
      <c r="D17" s="409">
        <f>D20-D22+D24</f>
        <v>6557</v>
      </c>
      <c r="E17" s="408">
        <f>E20-E22+E24</f>
        <v>6557</v>
      </c>
      <c r="F17" s="409">
        <f t="shared" si="0"/>
        <v>0</v>
      </c>
      <c r="G17" s="416"/>
    </row>
    <row r="18" spans="1:7" s="419" customFormat="1" ht="21" customHeight="1" hidden="1">
      <c r="A18" s="414"/>
      <c r="B18" s="415" t="s">
        <v>334</v>
      </c>
      <c r="C18" s="408">
        <f aca="true" t="shared" si="1" ref="C18:E19">C20-C22</f>
        <v>0</v>
      </c>
      <c r="D18" s="409">
        <f t="shared" si="1"/>
        <v>0</v>
      </c>
      <c r="E18" s="408">
        <f t="shared" si="1"/>
        <v>0</v>
      </c>
      <c r="F18" s="409">
        <f t="shared" si="0"/>
        <v>0</v>
      </c>
      <c r="G18" s="418"/>
    </row>
    <row r="19" spans="1:7" s="394" customFormat="1" ht="21" customHeight="1" hidden="1">
      <c r="A19" s="420"/>
      <c r="B19" s="421" t="s">
        <v>335</v>
      </c>
      <c r="C19" s="422">
        <f t="shared" si="1"/>
        <v>0</v>
      </c>
      <c r="D19" s="423">
        <f t="shared" si="1"/>
        <v>0</v>
      </c>
      <c r="E19" s="422">
        <f t="shared" si="1"/>
        <v>0</v>
      </c>
      <c r="F19" s="423">
        <f t="shared" si="0"/>
        <v>0</v>
      </c>
      <c r="G19" s="405"/>
    </row>
    <row r="20" spans="1:7" s="394" customFormat="1" ht="21" customHeight="1" hidden="1">
      <c r="A20" s="424">
        <v>208100</v>
      </c>
      <c r="B20" s="425" t="s">
        <v>336</v>
      </c>
      <c r="C20" s="426"/>
      <c r="D20" s="426"/>
      <c r="E20" s="426"/>
      <c r="F20" s="426">
        <f t="shared" si="0"/>
        <v>0</v>
      </c>
      <c r="G20" s="405"/>
    </row>
    <row r="21" spans="1:7" s="394" customFormat="1" ht="21" customHeight="1" hidden="1">
      <c r="A21" s="420"/>
      <c r="B21" s="421" t="s">
        <v>335</v>
      </c>
      <c r="C21" s="422"/>
      <c r="D21" s="423"/>
      <c r="E21" s="422"/>
      <c r="F21" s="423">
        <f t="shared" si="0"/>
        <v>0</v>
      </c>
      <c r="G21" s="405"/>
    </row>
    <row r="22" spans="1:7" s="394" customFormat="1" ht="21" customHeight="1" hidden="1">
      <c r="A22" s="424">
        <v>208200</v>
      </c>
      <c r="B22" s="425" t="s">
        <v>337</v>
      </c>
      <c r="C22" s="426"/>
      <c r="D22" s="426"/>
      <c r="E22" s="426"/>
      <c r="F22" s="426">
        <f t="shared" si="0"/>
        <v>0</v>
      </c>
      <c r="G22" s="427"/>
    </row>
    <row r="23" spans="1:7" s="394" customFormat="1" ht="21" customHeight="1" hidden="1">
      <c r="A23" s="420"/>
      <c r="B23" s="421" t="s">
        <v>335</v>
      </c>
      <c r="C23" s="422"/>
      <c r="D23" s="423">
        <f>337.896-337.896</f>
        <v>0</v>
      </c>
      <c r="E23" s="422"/>
      <c r="F23" s="423">
        <f t="shared" si="0"/>
        <v>0</v>
      </c>
      <c r="G23" s="427"/>
    </row>
    <row r="24" spans="1:7" s="394" customFormat="1" ht="35.25" customHeight="1" thickBot="1">
      <c r="A24" s="424">
        <v>208400</v>
      </c>
      <c r="B24" s="425" t="s">
        <v>338</v>
      </c>
      <c r="C24" s="426">
        <v>-6557</v>
      </c>
      <c r="D24" s="426">
        <v>6557</v>
      </c>
      <c r="E24" s="426">
        <v>6557</v>
      </c>
      <c r="F24" s="426">
        <f>SUM(C24:D24)</f>
        <v>0</v>
      </c>
      <c r="G24" s="428">
        <f>D24-E24</f>
        <v>0</v>
      </c>
    </row>
    <row r="25" spans="1:7" s="419" customFormat="1" ht="21" customHeight="1" hidden="1">
      <c r="A25" s="429"/>
      <c r="B25" s="430" t="s">
        <v>339</v>
      </c>
      <c r="C25" s="431"/>
      <c r="D25" s="432"/>
      <c r="E25" s="431"/>
      <c r="F25" s="432">
        <f t="shared" si="0"/>
        <v>0</v>
      </c>
      <c r="G25" s="418"/>
    </row>
    <row r="26" spans="1:7" s="394" customFormat="1" ht="21" customHeight="1" thickBot="1">
      <c r="A26" s="433"/>
      <c r="B26" s="434" t="s">
        <v>340</v>
      </c>
      <c r="C26" s="435">
        <f>C13</f>
        <v>-6557</v>
      </c>
      <c r="D26" s="436">
        <f>D13</f>
        <v>6557</v>
      </c>
      <c r="E26" s="435">
        <f>E13</f>
        <v>6557</v>
      </c>
      <c r="F26" s="436">
        <f t="shared" si="0"/>
        <v>0</v>
      </c>
      <c r="G26" s="405"/>
    </row>
    <row r="27" spans="1:7" s="394" customFormat="1" ht="21" customHeight="1">
      <c r="A27" s="437">
        <v>600000</v>
      </c>
      <c r="B27" s="438" t="s">
        <v>341</v>
      </c>
      <c r="C27" s="403">
        <f>C31+C28</f>
        <v>-6557</v>
      </c>
      <c r="D27" s="404">
        <f>D31+D28</f>
        <v>6557</v>
      </c>
      <c r="E27" s="403">
        <f>E31+E28</f>
        <v>6557</v>
      </c>
      <c r="F27" s="404">
        <f t="shared" si="0"/>
        <v>0</v>
      </c>
      <c r="G27" s="405"/>
    </row>
    <row r="28" spans="1:7" s="394" customFormat="1" ht="33.75" customHeight="1" hidden="1">
      <c r="A28" s="406">
        <v>601000</v>
      </c>
      <c r="B28" s="407" t="s">
        <v>342</v>
      </c>
      <c r="C28" s="408">
        <f>C29-C30</f>
        <v>0</v>
      </c>
      <c r="D28" s="409">
        <f>D29-D30</f>
        <v>0</v>
      </c>
      <c r="E28" s="408">
        <f>E29-E30</f>
        <v>0</v>
      </c>
      <c r="F28" s="409">
        <f t="shared" si="0"/>
        <v>0</v>
      </c>
      <c r="G28" s="405"/>
    </row>
    <row r="29" spans="1:7" s="394" customFormat="1" ht="21.75" customHeight="1" hidden="1">
      <c r="A29" s="410">
        <v>601100</v>
      </c>
      <c r="B29" s="411" t="s">
        <v>331</v>
      </c>
      <c r="C29" s="412"/>
      <c r="D29" s="413">
        <f>D15</f>
        <v>0</v>
      </c>
      <c r="E29" s="412"/>
      <c r="F29" s="413">
        <f t="shared" si="0"/>
        <v>0</v>
      </c>
      <c r="G29" s="405"/>
    </row>
    <row r="30" spans="1:7" s="394" customFormat="1" ht="21.75" customHeight="1" hidden="1">
      <c r="A30" s="410">
        <v>601200</v>
      </c>
      <c r="B30" s="411" t="s">
        <v>332</v>
      </c>
      <c r="C30" s="412"/>
      <c r="D30" s="413">
        <f>D16</f>
        <v>0</v>
      </c>
      <c r="E30" s="412"/>
      <c r="F30" s="413">
        <f t="shared" si="0"/>
        <v>0</v>
      </c>
      <c r="G30" s="405"/>
    </row>
    <row r="31" spans="1:7" s="417" customFormat="1" ht="21.75" customHeight="1">
      <c r="A31" s="439" t="s">
        <v>343</v>
      </c>
      <c r="B31" s="440" t="s">
        <v>344</v>
      </c>
      <c r="C31" s="441">
        <f>C34-C36+C38</f>
        <v>-6557</v>
      </c>
      <c r="D31" s="442">
        <f>D34-D36+D38</f>
        <v>6557</v>
      </c>
      <c r="E31" s="443">
        <f>E34-E36+E38</f>
        <v>6557</v>
      </c>
      <c r="F31" s="442">
        <f t="shared" si="0"/>
        <v>0</v>
      </c>
      <c r="G31" s="444"/>
    </row>
    <row r="32" spans="1:7" s="417" customFormat="1" ht="21.75" customHeight="1" hidden="1">
      <c r="A32" s="439"/>
      <c r="B32" s="415" t="s">
        <v>334</v>
      </c>
      <c r="C32" s="441">
        <f aca="true" t="shared" si="2" ref="C32:E33">C34-C36</f>
        <v>0</v>
      </c>
      <c r="D32" s="442">
        <f t="shared" si="2"/>
        <v>0</v>
      </c>
      <c r="E32" s="443">
        <f t="shared" si="2"/>
        <v>0</v>
      </c>
      <c r="F32" s="442">
        <f t="shared" si="0"/>
        <v>0</v>
      </c>
      <c r="G32" s="444"/>
    </row>
    <row r="33" spans="1:7" s="450" customFormat="1" ht="21.75" customHeight="1" hidden="1">
      <c r="A33" s="445"/>
      <c r="B33" s="421" t="s">
        <v>335</v>
      </c>
      <c r="C33" s="446">
        <f t="shared" si="2"/>
        <v>0</v>
      </c>
      <c r="D33" s="447">
        <f t="shared" si="2"/>
        <v>0</v>
      </c>
      <c r="E33" s="448">
        <f t="shared" si="2"/>
        <v>0</v>
      </c>
      <c r="F33" s="447">
        <f t="shared" si="0"/>
        <v>0</v>
      </c>
      <c r="G33" s="449"/>
    </row>
    <row r="34" spans="1:7" s="394" customFormat="1" ht="21.75" customHeight="1" hidden="1">
      <c r="A34" s="451" t="s">
        <v>345</v>
      </c>
      <c r="B34" s="452" t="s">
        <v>336</v>
      </c>
      <c r="C34" s="426">
        <f aca="true" t="shared" si="3" ref="C34:E39">C20</f>
        <v>0</v>
      </c>
      <c r="D34" s="453">
        <f t="shared" si="3"/>
        <v>0</v>
      </c>
      <c r="E34" s="453">
        <f t="shared" si="3"/>
        <v>0</v>
      </c>
      <c r="F34" s="453">
        <f t="shared" si="0"/>
        <v>0</v>
      </c>
      <c r="G34" s="454"/>
    </row>
    <row r="35" spans="1:7" s="394" customFormat="1" ht="21.75" customHeight="1" hidden="1">
      <c r="A35" s="451"/>
      <c r="B35" s="421" t="s">
        <v>335</v>
      </c>
      <c r="C35" s="426">
        <f t="shared" si="3"/>
        <v>0</v>
      </c>
      <c r="D35" s="453">
        <f t="shared" si="3"/>
        <v>0</v>
      </c>
      <c r="E35" s="453">
        <f t="shared" si="3"/>
        <v>0</v>
      </c>
      <c r="F35" s="453">
        <f t="shared" si="0"/>
        <v>0</v>
      </c>
      <c r="G35" s="454"/>
    </row>
    <row r="36" spans="1:7" ht="21.75" customHeight="1" hidden="1">
      <c r="A36" s="455" t="s">
        <v>346</v>
      </c>
      <c r="B36" s="452" t="s">
        <v>337</v>
      </c>
      <c r="C36" s="426">
        <f t="shared" si="3"/>
        <v>0</v>
      </c>
      <c r="D36" s="453">
        <f t="shared" si="3"/>
        <v>0</v>
      </c>
      <c r="E36" s="453">
        <f t="shared" si="3"/>
        <v>0</v>
      </c>
      <c r="F36" s="453">
        <f t="shared" si="0"/>
        <v>0</v>
      </c>
      <c r="G36" s="456"/>
    </row>
    <row r="37" spans="1:7" ht="21.75" customHeight="1" hidden="1">
      <c r="A37" s="455"/>
      <c r="B37" s="421" t="s">
        <v>335</v>
      </c>
      <c r="C37" s="426">
        <f t="shared" si="3"/>
        <v>0</v>
      </c>
      <c r="D37" s="453">
        <f t="shared" si="3"/>
        <v>0</v>
      </c>
      <c r="E37" s="453">
        <f t="shared" si="3"/>
        <v>0</v>
      </c>
      <c r="F37" s="453">
        <f t="shared" si="0"/>
        <v>0</v>
      </c>
      <c r="G37" s="456"/>
    </row>
    <row r="38" spans="1:7" ht="33.75" customHeight="1" thickBot="1">
      <c r="A38" s="455" t="s">
        <v>347</v>
      </c>
      <c r="B38" s="425" t="s">
        <v>338</v>
      </c>
      <c r="C38" s="426">
        <f t="shared" si="3"/>
        <v>-6557</v>
      </c>
      <c r="D38" s="453">
        <f t="shared" si="3"/>
        <v>6557</v>
      </c>
      <c r="E38" s="453">
        <f t="shared" si="3"/>
        <v>6557</v>
      </c>
      <c r="F38" s="453">
        <f t="shared" si="0"/>
        <v>0</v>
      </c>
      <c r="G38" s="456"/>
    </row>
    <row r="39" spans="1:7" ht="21.75" customHeight="1" hidden="1">
      <c r="A39" s="429"/>
      <c r="B39" s="430" t="s">
        <v>339</v>
      </c>
      <c r="C39" s="431">
        <f t="shared" si="3"/>
        <v>0</v>
      </c>
      <c r="D39" s="457">
        <f t="shared" si="3"/>
        <v>0</v>
      </c>
      <c r="E39" s="458">
        <f t="shared" si="3"/>
        <v>0</v>
      </c>
      <c r="F39" s="459">
        <f t="shared" si="0"/>
        <v>0</v>
      </c>
      <c r="G39" s="456"/>
    </row>
    <row r="40" spans="1:7" ht="21.75" customHeight="1" thickBot="1">
      <c r="A40" s="460"/>
      <c r="B40" s="434" t="s">
        <v>348</v>
      </c>
      <c r="C40" s="461">
        <f>C27</f>
        <v>-6557</v>
      </c>
      <c r="D40" s="462">
        <f>D27</f>
        <v>6557</v>
      </c>
      <c r="E40" s="463">
        <f>E27</f>
        <v>6557</v>
      </c>
      <c r="F40" s="462">
        <f t="shared" si="0"/>
        <v>0</v>
      </c>
      <c r="G40" s="456"/>
    </row>
    <row r="41" spans="1:7" s="394" customFormat="1" ht="13.5" customHeight="1">
      <c r="A41" s="464"/>
      <c r="B41" s="465"/>
      <c r="C41" s="466"/>
      <c r="D41" s="466"/>
      <c r="E41" s="466"/>
      <c r="F41" s="466"/>
      <c r="G41" s="466"/>
    </row>
    <row r="42" spans="1:7" ht="13.5" customHeight="1">
      <c r="A42" s="517" t="s">
        <v>349</v>
      </c>
      <c r="B42" s="517"/>
      <c r="C42" s="517"/>
      <c r="D42" s="517"/>
      <c r="E42" s="517"/>
      <c r="F42" s="517"/>
      <c r="G42" s="456"/>
    </row>
    <row r="43" spans="1:7" ht="90.75" customHeight="1">
      <c r="A43" s="467"/>
      <c r="B43" s="468"/>
      <c r="C43" s="469"/>
      <c r="D43" s="469"/>
      <c r="E43" s="469"/>
      <c r="F43" s="469"/>
      <c r="G43" s="456"/>
    </row>
    <row r="44" spans="1:7" s="473" customFormat="1" ht="30.75" customHeight="1">
      <c r="A44" s="470"/>
      <c r="B44" s="471"/>
      <c r="C44" s="472"/>
      <c r="D44" s="472"/>
      <c r="E44" s="472"/>
      <c r="F44" s="472"/>
      <c r="G44" s="472"/>
    </row>
    <row r="45" s="474" customFormat="1" ht="18.75"/>
    <row r="46" spans="1:2" ht="12.75">
      <c r="A46" s="475"/>
      <c r="B46" s="476"/>
    </row>
    <row r="47" spans="1:2" ht="12.75">
      <c r="A47" s="475"/>
      <c r="B47" s="476"/>
    </row>
    <row r="48" spans="1:2" ht="12.75">
      <c r="A48" s="475"/>
      <c r="B48" s="476"/>
    </row>
    <row r="49" spans="1:2" ht="12.75">
      <c r="A49" s="475"/>
      <c r="B49" s="476"/>
    </row>
    <row r="50" spans="1:2" ht="12.75">
      <c r="A50" s="475"/>
      <c r="B50" s="476"/>
    </row>
    <row r="51" spans="1:2" ht="12.75">
      <c r="A51" s="475"/>
      <c r="B51" s="476"/>
    </row>
    <row r="52" spans="1:2" ht="12.75">
      <c r="A52" s="475"/>
      <c r="B52" s="476"/>
    </row>
    <row r="53" ht="12.75">
      <c r="B53" s="476"/>
    </row>
    <row r="54" ht="12.75">
      <c r="B54" s="476"/>
    </row>
    <row r="55" ht="12.75">
      <c r="B55" s="476"/>
    </row>
    <row r="56" ht="12.75">
      <c r="B56" s="476"/>
    </row>
    <row r="57" ht="12.75">
      <c r="B57" s="476"/>
    </row>
    <row r="58" ht="12.75">
      <c r="B58" s="476"/>
    </row>
    <row r="59" ht="12.75">
      <c r="B59" s="476"/>
    </row>
    <row r="60" ht="12.75">
      <c r="B60" s="476"/>
    </row>
    <row r="61" ht="12.75">
      <c r="B61" s="476"/>
    </row>
    <row r="62" ht="12.75">
      <c r="B62" s="476"/>
    </row>
    <row r="63" ht="12.75">
      <c r="B63" s="476"/>
    </row>
    <row r="64" ht="12.75">
      <c r="B64" s="476"/>
    </row>
    <row r="65" ht="12.75">
      <c r="B65" s="476"/>
    </row>
    <row r="66" ht="12.75">
      <c r="B66" s="476"/>
    </row>
    <row r="67" ht="12.75">
      <c r="B67" s="476"/>
    </row>
    <row r="68" ht="12.75">
      <c r="B68" s="476"/>
    </row>
    <row r="69" ht="12.75">
      <c r="B69" s="476"/>
    </row>
    <row r="70" ht="12.75">
      <c r="B70" s="476"/>
    </row>
    <row r="71" ht="12.75">
      <c r="B71" s="476"/>
    </row>
    <row r="72" ht="12.75">
      <c r="B72" s="476"/>
    </row>
    <row r="73" ht="12.75">
      <c r="B73" s="476"/>
    </row>
    <row r="74" ht="12.75">
      <c r="B74" s="476"/>
    </row>
    <row r="75" ht="12.75">
      <c r="B75" s="476"/>
    </row>
    <row r="76" ht="12.75">
      <c r="B76" s="476"/>
    </row>
  </sheetData>
  <mergeCells count="9">
    <mergeCell ref="A42:F42"/>
    <mergeCell ref="D2:F2"/>
    <mergeCell ref="D5:F5"/>
    <mergeCell ref="A6:F6"/>
    <mergeCell ref="A10:A11"/>
    <mergeCell ref="B10:B11"/>
    <mergeCell ref="C10:C11"/>
    <mergeCell ref="D10:E10"/>
    <mergeCell ref="F10:F11"/>
  </mergeCells>
  <printOptions/>
  <pageMargins left="0.75" right="0.75" top="1" bottom="1" header="0.5" footer="0.5"/>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Q117"/>
  <sheetViews>
    <sheetView tabSelected="1" zoomScale="50" zoomScaleNormal="50" workbookViewId="0" topLeftCell="A1">
      <pane xSplit="4" ySplit="9" topLeftCell="E10" activePane="bottomRight" state="frozen"/>
      <selection pane="topLeft" activeCell="A1" sqref="A1"/>
      <selection pane="topRight" activeCell="E1" sqref="E1"/>
      <selection pane="bottomLeft" activeCell="A10" sqref="A10"/>
      <selection pane="bottomRight" activeCell="H19" sqref="H19"/>
    </sheetView>
  </sheetViews>
  <sheetFormatPr defaultColWidth="9.140625" defaultRowHeight="12.75"/>
  <cols>
    <col min="1" max="1" width="9.140625" style="1" customWidth="1"/>
    <col min="2" max="2" width="12.57421875" style="1" customWidth="1"/>
    <col min="3" max="3" width="9.421875" style="1" customWidth="1"/>
    <col min="4" max="4" width="64.7109375" style="1" customWidth="1"/>
    <col min="5" max="5" width="15.57421875" style="1" customWidth="1"/>
    <col min="6" max="6" width="16.421875" style="1" customWidth="1"/>
    <col min="7" max="7" width="17.28125" style="1" customWidth="1"/>
    <col min="8" max="8" width="15.7109375" style="1" customWidth="1"/>
    <col min="9" max="9" width="11.57421875" style="1" customWidth="1"/>
    <col min="10" max="10" width="13.421875" style="1" customWidth="1"/>
    <col min="11" max="11" width="10.8515625" style="1" customWidth="1"/>
    <col min="12" max="12" width="10.28125" style="1" customWidth="1"/>
    <col min="13" max="13" width="10.00390625" style="1" customWidth="1"/>
    <col min="14" max="14" width="13.140625" style="1" customWidth="1"/>
    <col min="15" max="15" width="17.00390625" style="1" customWidth="1"/>
    <col min="16" max="16" width="25.421875" style="1" customWidth="1"/>
    <col min="17" max="16384" width="9.140625" style="1" customWidth="1"/>
  </cols>
  <sheetData>
    <row r="1" spans="1:17" ht="15.75">
      <c r="A1" s="513"/>
      <c r="B1" s="513"/>
      <c r="C1" s="513"/>
      <c r="D1" s="513"/>
      <c r="E1" s="513"/>
      <c r="F1" s="513"/>
      <c r="G1" s="513"/>
      <c r="H1" s="513"/>
      <c r="I1" s="513"/>
      <c r="J1" s="513"/>
      <c r="K1" s="513"/>
      <c r="L1" s="513"/>
      <c r="M1" s="513"/>
      <c r="N1" s="513"/>
      <c r="O1" s="513"/>
      <c r="P1" s="513"/>
      <c r="Q1" s="33"/>
    </row>
    <row r="2" spans="1:17" ht="51.75" customHeight="1">
      <c r="A2" s="34"/>
      <c r="B2" s="34"/>
      <c r="C2" s="34"/>
      <c r="D2" s="35"/>
      <c r="E2" s="36"/>
      <c r="F2" s="36"/>
      <c r="G2" s="36"/>
      <c r="H2" s="36"/>
      <c r="I2" s="36"/>
      <c r="J2" s="36"/>
      <c r="K2" s="36"/>
      <c r="L2" s="36"/>
      <c r="M2" s="505" t="s">
        <v>362</v>
      </c>
      <c r="N2" s="505"/>
      <c r="O2" s="505"/>
      <c r="P2" s="505"/>
      <c r="Q2" s="37"/>
    </row>
    <row r="3" spans="1:17" ht="84" customHeight="1">
      <c r="A3" s="514" t="s">
        <v>38</v>
      </c>
      <c r="B3" s="515"/>
      <c r="C3" s="515"/>
      <c r="D3" s="515"/>
      <c r="E3" s="515"/>
      <c r="F3" s="515"/>
      <c r="G3" s="515"/>
      <c r="H3" s="515"/>
      <c r="I3" s="515"/>
      <c r="J3" s="515"/>
      <c r="K3" s="515"/>
      <c r="L3" s="515"/>
      <c r="M3" s="515"/>
      <c r="N3" s="515"/>
      <c r="O3" s="515"/>
      <c r="P3" s="515"/>
      <c r="Q3" s="38"/>
    </row>
    <row r="4" spans="1:17" ht="19.5" thickBot="1">
      <c r="A4" s="39"/>
      <c r="B4" s="40"/>
      <c r="C4" s="40"/>
      <c r="D4" s="41"/>
      <c r="E4" s="41"/>
      <c r="F4" s="41"/>
      <c r="G4" s="42"/>
      <c r="H4" s="41"/>
      <c r="I4" s="41"/>
      <c r="J4" s="43" t="s">
        <v>39</v>
      </c>
      <c r="K4" s="44"/>
      <c r="L4" s="44"/>
      <c r="M4" s="44"/>
      <c r="N4" s="44"/>
      <c r="O4" s="44"/>
      <c r="P4" s="45" t="s">
        <v>2</v>
      </c>
      <c r="Q4" s="38"/>
    </row>
    <row r="5" spans="1:17" ht="21" customHeight="1">
      <c r="A5" s="547" t="s">
        <v>40</v>
      </c>
      <c r="B5" s="550" t="s">
        <v>41</v>
      </c>
      <c r="C5" s="553" t="s">
        <v>42</v>
      </c>
      <c r="D5" s="555" t="s">
        <v>43</v>
      </c>
      <c r="E5" s="556" t="s">
        <v>44</v>
      </c>
      <c r="F5" s="557"/>
      <c r="G5" s="557"/>
      <c r="H5" s="557"/>
      <c r="I5" s="557"/>
      <c r="J5" s="557" t="s">
        <v>45</v>
      </c>
      <c r="K5" s="557"/>
      <c r="L5" s="557"/>
      <c r="M5" s="557"/>
      <c r="N5" s="557"/>
      <c r="O5" s="558"/>
      <c r="P5" s="557" t="s">
        <v>46</v>
      </c>
      <c r="Q5" s="38"/>
    </row>
    <row r="6" spans="1:17" ht="12.75">
      <c r="A6" s="548"/>
      <c r="B6" s="551"/>
      <c r="C6" s="553"/>
      <c r="D6" s="535"/>
      <c r="E6" s="543" t="s">
        <v>47</v>
      </c>
      <c r="F6" s="541" t="s">
        <v>48</v>
      </c>
      <c r="G6" s="545" t="s">
        <v>49</v>
      </c>
      <c r="H6" s="535"/>
      <c r="I6" s="546" t="s">
        <v>50</v>
      </c>
      <c r="J6" s="535" t="s">
        <v>47</v>
      </c>
      <c r="K6" s="537" t="s">
        <v>48</v>
      </c>
      <c r="L6" s="535" t="s">
        <v>49</v>
      </c>
      <c r="M6" s="540"/>
      <c r="N6" s="541" t="s">
        <v>50</v>
      </c>
      <c r="O6" s="46" t="s">
        <v>49</v>
      </c>
      <c r="P6" s="557"/>
      <c r="Q6" s="38"/>
    </row>
    <row r="7" spans="1:17" ht="12.75">
      <c r="A7" s="548"/>
      <c r="B7" s="551"/>
      <c r="C7" s="553"/>
      <c r="D7" s="535"/>
      <c r="E7" s="543"/>
      <c r="F7" s="541"/>
      <c r="G7" s="543" t="s">
        <v>51</v>
      </c>
      <c r="H7" s="535" t="s">
        <v>52</v>
      </c>
      <c r="I7" s="538"/>
      <c r="J7" s="535"/>
      <c r="K7" s="538"/>
      <c r="L7" s="535" t="s">
        <v>51</v>
      </c>
      <c r="M7" s="543" t="s">
        <v>52</v>
      </c>
      <c r="N7" s="541"/>
      <c r="O7" s="531" t="s">
        <v>53</v>
      </c>
      <c r="P7" s="557"/>
      <c r="Q7" s="38"/>
    </row>
    <row r="8" spans="1:17" ht="75.75" customHeight="1">
      <c r="A8" s="549"/>
      <c r="B8" s="552"/>
      <c r="C8" s="554"/>
      <c r="D8" s="536"/>
      <c r="E8" s="544"/>
      <c r="F8" s="542"/>
      <c r="G8" s="544"/>
      <c r="H8" s="536"/>
      <c r="I8" s="539"/>
      <c r="J8" s="536"/>
      <c r="K8" s="539"/>
      <c r="L8" s="536"/>
      <c r="M8" s="544"/>
      <c r="N8" s="542"/>
      <c r="O8" s="532"/>
      <c r="P8" s="559"/>
      <c r="Q8" s="38"/>
    </row>
    <row r="9" spans="1:17" ht="27.75" customHeight="1" hidden="1" thickBot="1">
      <c r="A9" s="47"/>
      <c r="B9" s="48" t="s">
        <v>54</v>
      </c>
      <c r="C9" s="49"/>
      <c r="D9" s="50" t="s">
        <v>55</v>
      </c>
      <c r="E9" s="51">
        <f>SUM(E10:E15)</f>
        <v>0</v>
      </c>
      <c r="F9" s="52">
        <f>SUM(F10:F15)</f>
        <v>0</v>
      </c>
      <c r="G9" s="51">
        <f>SUM(G10:G15)</f>
        <v>0</v>
      </c>
      <c r="H9" s="52">
        <f>SUM(H10:H15)</f>
        <v>0</v>
      </c>
      <c r="I9" s="51">
        <f>SUM(I10:I15)</f>
        <v>0</v>
      </c>
      <c r="J9" s="52">
        <f>N9+K9</f>
        <v>0</v>
      </c>
      <c r="K9" s="51">
        <f>SUM(K10:K15)-K14</f>
        <v>0</v>
      </c>
      <c r="L9" s="51">
        <f>SUM(L10:L15)-L14</f>
        <v>0</v>
      </c>
      <c r="M9" s="51">
        <f>SUM(M10:M15)-M14</f>
        <v>0</v>
      </c>
      <c r="N9" s="51">
        <f>SUM(N10:N15)-N14</f>
        <v>0</v>
      </c>
      <c r="O9" s="51">
        <f>SUM(O10:O15)-O14</f>
        <v>0</v>
      </c>
      <c r="P9" s="53">
        <f>E9+J9</f>
        <v>0</v>
      </c>
      <c r="Q9" s="54"/>
    </row>
    <row r="10" spans="1:16" ht="23.25" hidden="1">
      <c r="A10" s="55"/>
      <c r="B10" s="56" t="s">
        <v>56</v>
      </c>
      <c r="C10" s="57" t="s">
        <v>57</v>
      </c>
      <c r="D10" s="58" t="s">
        <v>58</v>
      </c>
      <c r="E10" s="59">
        <f>F10+I10</f>
        <v>0</v>
      </c>
      <c r="F10" s="60"/>
      <c r="G10" s="61"/>
      <c r="H10" s="60"/>
      <c r="I10" s="61"/>
      <c r="J10" s="62">
        <f aca="true" t="shared" si="0" ref="J10:J76">N10+K10</f>
        <v>0</v>
      </c>
      <c r="K10" s="61"/>
      <c r="L10" s="60"/>
      <c r="M10" s="61"/>
      <c r="N10" s="60"/>
      <c r="O10" s="61"/>
      <c r="P10" s="53">
        <f aca="true" t="shared" si="1" ref="P10:P76">E10+J10</f>
        <v>0</v>
      </c>
    </row>
    <row r="11" spans="1:16" ht="37.5" hidden="1">
      <c r="A11" s="55"/>
      <c r="B11" s="63" t="s">
        <v>59</v>
      </c>
      <c r="C11" s="64">
        <v>1030</v>
      </c>
      <c r="D11" s="65" t="s">
        <v>60</v>
      </c>
      <c r="E11" s="66">
        <f>F11+I11</f>
        <v>0</v>
      </c>
      <c r="F11" s="67"/>
      <c r="G11" s="68"/>
      <c r="H11" s="67"/>
      <c r="I11" s="68"/>
      <c r="J11" s="52">
        <f t="shared" si="0"/>
        <v>0</v>
      </c>
      <c r="K11" s="68"/>
      <c r="L11" s="67"/>
      <c r="M11" s="68"/>
      <c r="N11" s="67"/>
      <c r="O11" s="68"/>
      <c r="P11" s="69">
        <f t="shared" si="1"/>
        <v>0</v>
      </c>
    </row>
    <row r="12" spans="1:16" ht="23.25" hidden="1">
      <c r="A12" s="55"/>
      <c r="B12" s="63">
        <v>120201</v>
      </c>
      <c r="C12" s="64" t="s">
        <v>61</v>
      </c>
      <c r="D12" s="65" t="s">
        <v>62</v>
      </c>
      <c r="E12" s="66">
        <f>F12+I12</f>
        <v>0</v>
      </c>
      <c r="F12" s="67"/>
      <c r="G12" s="68"/>
      <c r="H12" s="67"/>
      <c r="I12" s="68"/>
      <c r="J12" s="52">
        <f t="shared" si="0"/>
        <v>0</v>
      </c>
      <c r="K12" s="68"/>
      <c r="L12" s="67"/>
      <c r="M12" s="68"/>
      <c r="N12" s="67"/>
      <c r="O12" s="68"/>
      <c r="P12" s="70">
        <f t="shared" si="1"/>
        <v>0</v>
      </c>
    </row>
    <row r="13" spans="1:16" ht="23.25" hidden="1">
      <c r="A13" s="55"/>
      <c r="B13" s="63">
        <v>150101</v>
      </c>
      <c r="C13" s="64" t="s">
        <v>63</v>
      </c>
      <c r="D13" s="65" t="s">
        <v>64</v>
      </c>
      <c r="E13" s="66">
        <f>F13+I13</f>
        <v>0</v>
      </c>
      <c r="F13" s="67"/>
      <c r="G13" s="68"/>
      <c r="H13" s="67"/>
      <c r="I13" s="68"/>
      <c r="J13" s="52">
        <f t="shared" si="0"/>
        <v>0</v>
      </c>
      <c r="K13" s="68"/>
      <c r="L13" s="67"/>
      <c r="M13" s="68"/>
      <c r="N13" s="67"/>
      <c r="O13" s="68"/>
      <c r="P13" s="53">
        <f t="shared" si="1"/>
        <v>0</v>
      </c>
    </row>
    <row r="14" spans="1:16" ht="23.25" hidden="1">
      <c r="A14" s="71"/>
      <c r="B14" s="72"/>
      <c r="C14" s="73"/>
      <c r="D14" s="74" t="s">
        <v>65</v>
      </c>
      <c r="E14" s="75"/>
      <c r="F14" s="76"/>
      <c r="G14" s="77"/>
      <c r="H14" s="76"/>
      <c r="I14" s="77"/>
      <c r="J14" s="78">
        <f t="shared" si="0"/>
        <v>0</v>
      </c>
      <c r="K14" s="77"/>
      <c r="L14" s="76"/>
      <c r="M14" s="77"/>
      <c r="N14" s="76"/>
      <c r="O14" s="79"/>
      <c r="P14" s="80">
        <f t="shared" si="1"/>
        <v>0</v>
      </c>
    </row>
    <row r="15" spans="1:16" ht="23.25" hidden="1">
      <c r="A15" s="55"/>
      <c r="B15" s="56">
        <v>250404</v>
      </c>
      <c r="C15" s="57" t="s">
        <v>66</v>
      </c>
      <c r="D15" s="81" t="s">
        <v>67</v>
      </c>
      <c r="E15" s="59">
        <f>F15+I15</f>
        <v>0</v>
      </c>
      <c r="F15" s="60"/>
      <c r="G15" s="61"/>
      <c r="H15" s="60"/>
      <c r="I15" s="61"/>
      <c r="J15" s="82">
        <f t="shared" si="0"/>
        <v>0</v>
      </c>
      <c r="K15" s="61"/>
      <c r="L15" s="60"/>
      <c r="M15" s="61"/>
      <c r="N15" s="60"/>
      <c r="O15" s="61"/>
      <c r="P15" s="53">
        <f t="shared" si="1"/>
        <v>0</v>
      </c>
    </row>
    <row r="16" spans="1:16" ht="23.25">
      <c r="A16" s="83"/>
      <c r="B16" s="48" t="s">
        <v>68</v>
      </c>
      <c r="C16" s="64"/>
      <c r="D16" s="84" t="s">
        <v>69</v>
      </c>
      <c r="E16" s="51">
        <f>SUM(E18:E27)</f>
        <v>112800</v>
      </c>
      <c r="F16" s="52">
        <f>SUM(F18:F27)</f>
        <v>112800</v>
      </c>
      <c r="G16" s="51">
        <f>SUM(G18:G27)</f>
        <v>0</v>
      </c>
      <c r="H16" s="52">
        <f>SUM(H18:H27)</f>
        <v>112800</v>
      </c>
      <c r="I16" s="51">
        <f>SUM(I18:I27)</f>
        <v>0</v>
      </c>
      <c r="J16" s="52">
        <f t="shared" si="0"/>
        <v>0</v>
      </c>
      <c r="K16" s="51">
        <f>SUM(K18:K27)</f>
        <v>0</v>
      </c>
      <c r="L16" s="52">
        <f>SUM(L18:L27)</f>
        <v>0</v>
      </c>
      <c r="M16" s="51">
        <f>SUM(M18:M27)</f>
        <v>0</v>
      </c>
      <c r="N16" s="52">
        <f>SUM(N18:N27)</f>
        <v>0</v>
      </c>
      <c r="O16" s="51">
        <f>SUM(O18:O27)</f>
        <v>0</v>
      </c>
      <c r="P16" s="53">
        <f t="shared" si="1"/>
        <v>112800</v>
      </c>
    </row>
    <row r="17" spans="1:16" ht="15" customHeight="1">
      <c r="A17" s="55"/>
      <c r="B17" s="85"/>
      <c r="C17" s="57"/>
      <c r="D17" s="86"/>
      <c r="E17" s="59"/>
      <c r="F17" s="60"/>
      <c r="G17" s="61"/>
      <c r="H17" s="60"/>
      <c r="I17" s="61"/>
      <c r="J17" s="62"/>
      <c r="K17" s="61"/>
      <c r="L17" s="60"/>
      <c r="M17" s="61"/>
      <c r="N17" s="60"/>
      <c r="O17" s="61"/>
      <c r="P17" s="69">
        <f t="shared" si="1"/>
        <v>0</v>
      </c>
    </row>
    <row r="18" spans="1:16" ht="23.25">
      <c r="A18" s="55"/>
      <c r="B18" s="87" t="s">
        <v>70</v>
      </c>
      <c r="C18" s="64" t="s">
        <v>71</v>
      </c>
      <c r="D18" s="88" t="s">
        <v>72</v>
      </c>
      <c r="E18" s="66">
        <f aca="true" t="shared" si="2" ref="E18:E27">F18+I18</f>
        <v>102000</v>
      </c>
      <c r="F18" s="67">
        <v>102000</v>
      </c>
      <c r="G18" s="68"/>
      <c r="H18" s="67">
        <v>102000</v>
      </c>
      <c r="I18" s="68"/>
      <c r="J18" s="52">
        <f t="shared" si="0"/>
        <v>0</v>
      </c>
      <c r="K18" s="68"/>
      <c r="L18" s="67"/>
      <c r="M18" s="68"/>
      <c r="N18" s="67"/>
      <c r="O18" s="68"/>
      <c r="P18" s="53">
        <f t="shared" si="1"/>
        <v>102000</v>
      </c>
    </row>
    <row r="19" spans="1:16" ht="46.5" customHeight="1">
      <c r="A19" s="55"/>
      <c r="B19" s="56" t="s">
        <v>73</v>
      </c>
      <c r="C19" s="57" t="s">
        <v>74</v>
      </c>
      <c r="D19" s="89" t="s">
        <v>75</v>
      </c>
      <c r="E19" s="59">
        <f t="shared" si="2"/>
        <v>10800</v>
      </c>
      <c r="F19" s="60">
        <v>10800</v>
      </c>
      <c r="G19" s="61"/>
      <c r="H19" s="60">
        <v>10800</v>
      </c>
      <c r="I19" s="61"/>
      <c r="J19" s="62">
        <f t="shared" si="0"/>
        <v>0</v>
      </c>
      <c r="K19" s="61"/>
      <c r="L19" s="60"/>
      <c r="M19" s="61"/>
      <c r="N19" s="60"/>
      <c r="O19" s="61"/>
      <c r="P19" s="69">
        <f t="shared" si="1"/>
        <v>10800</v>
      </c>
    </row>
    <row r="20" spans="1:16" ht="23.25" hidden="1">
      <c r="A20" s="55"/>
      <c r="B20" s="87" t="s">
        <v>76</v>
      </c>
      <c r="C20" s="64">
        <v>1040</v>
      </c>
      <c r="D20" s="90" t="s">
        <v>77</v>
      </c>
      <c r="E20" s="66">
        <f t="shared" si="2"/>
        <v>0</v>
      </c>
      <c r="F20" s="67"/>
      <c r="G20" s="68"/>
      <c r="H20" s="67"/>
      <c r="I20" s="68"/>
      <c r="J20" s="52">
        <f t="shared" si="0"/>
        <v>0</v>
      </c>
      <c r="K20" s="68"/>
      <c r="L20" s="67"/>
      <c r="M20" s="68"/>
      <c r="N20" s="67"/>
      <c r="O20" s="68"/>
      <c r="P20" s="53">
        <f t="shared" si="1"/>
        <v>0</v>
      </c>
    </row>
    <row r="21" spans="1:16" ht="38.25" hidden="1">
      <c r="A21" s="55"/>
      <c r="B21" s="56" t="s">
        <v>78</v>
      </c>
      <c r="C21" s="57">
        <v>1040</v>
      </c>
      <c r="D21" s="91" t="s">
        <v>79</v>
      </c>
      <c r="E21" s="59">
        <f t="shared" si="2"/>
        <v>0</v>
      </c>
      <c r="F21" s="60"/>
      <c r="G21" s="61"/>
      <c r="H21" s="60"/>
      <c r="I21" s="61"/>
      <c r="J21" s="62">
        <f t="shared" si="0"/>
        <v>0</v>
      </c>
      <c r="K21" s="61"/>
      <c r="L21" s="60"/>
      <c r="M21" s="61"/>
      <c r="N21" s="60"/>
      <c r="O21" s="61"/>
      <c r="P21" s="69">
        <f t="shared" si="1"/>
        <v>0</v>
      </c>
    </row>
    <row r="22" spans="1:16" ht="49.5" customHeight="1" hidden="1">
      <c r="A22" s="55"/>
      <c r="B22" s="87" t="s">
        <v>80</v>
      </c>
      <c r="C22" s="64">
        <v>1040</v>
      </c>
      <c r="D22" s="92" t="s">
        <v>81</v>
      </c>
      <c r="E22" s="66">
        <f t="shared" si="2"/>
        <v>0</v>
      </c>
      <c r="F22" s="67"/>
      <c r="G22" s="68"/>
      <c r="H22" s="67"/>
      <c r="I22" s="68"/>
      <c r="J22" s="52">
        <f t="shared" si="0"/>
        <v>0</v>
      </c>
      <c r="K22" s="68"/>
      <c r="L22" s="67"/>
      <c r="M22" s="68"/>
      <c r="N22" s="67"/>
      <c r="O22" s="68"/>
      <c r="P22" s="53">
        <f t="shared" si="1"/>
        <v>0</v>
      </c>
    </row>
    <row r="23" spans="1:16" ht="60" customHeight="1" hidden="1" thickBot="1">
      <c r="A23" s="55"/>
      <c r="B23" s="93">
        <v>210105</v>
      </c>
      <c r="C23" s="94" t="s">
        <v>82</v>
      </c>
      <c r="D23" s="95" t="s">
        <v>83</v>
      </c>
      <c r="E23" s="96">
        <f t="shared" si="2"/>
        <v>0</v>
      </c>
      <c r="F23" s="97"/>
      <c r="G23" s="98"/>
      <c r="H23" s="97"/>
      <c r="I23" s="98"/>
      <c r="J23" s="99">
        <f t="shared" si="0"/>
        <v>0</v>
      </c>
      <c r="K23" s="98"/>
      <c r="L23" s="97"/>
      <c r="M23" s="98"/>
      <c r="N23" s="97"/>
      <c r="O23" s="98"/>
      <c r="P23" s="69">
        <f t="shared" si="1"/>
        <v>0</v>
      </c>
    </row>
    <row r="24" spans="1:16" ht="44.25" customHeight="1" hidden="1">
      <c r="A24" s="55"/>
      <c r="B24" s="100" t="s">
        <v>84</v>
      </c>
      <c r="C24" s="57">
        <v>1020</v>
      </c>
      <c r="D24" s="101" t="s">
        <v>85</v>
      </c>
      <c r="E24" s="59">
        <f t="shared" si="2"/>
        <v>0</v>
      </c>
      <c r="F24" s="60"/>
      <c r="G24" s="61"/>
      <c r="H24" s="60"/>
      <c r="I24" s="61"/>
      <c r="J24" s="62">
        <f t="shared" si="0"/>
        <v>0</v>
      </c>
      <c r="K24" s="61"/>
      <c r="L24" s="60"/>
      <c r="M24" s="61"/>
      <c r="N24" s="60"/>
      <c r="O24" s="61"/>
      <c r="P24" s="102">
        <f t="shared" si="1"/>
        <v>0</v>
      </c>
    </row>
    <row r="25" spans="1:16" ht="25.5" customHeight="1" hidden="1">
      <c r="A25" s="55"/>
      <c r="B25" s="87">
        <v>130102</v>
      </c>
      <c r="C25" s="64" t="s">
        <v>86</v>
      </c>
      <c r="D25" s="90" t="s">
        <v>87</v>
      </c>
      <c r="E25" s="66">
        <f t="shared" si="2"/>
        <v>0</v>
      </c>
      <c r="F25" s="67"/>
      <c r="G25" s="68"/>
      <c r="H25" s="67"/>
      <c r="I25" s="68"/>
      <c r="J25" s="52">
        <f t="shared" si="0"/>
        <v>0</v>
      </c>
      <c r="K25" s="68"/>
      <c r="L25" s="67"/>
      <c r="M25" s="68"/>
      <c r="N25" s="67"/>
      <c r="O25" s="68"/>
      <c r="P25" s="53">
        <f t="shared" si="1"/>
        <v>0</v>
      </c>
    </row>
    <row r="26" spans="1:16" ht="30.75" customHeight="1" hidden="1">
      <c r="A26" s="55"/>
      <c r="B26" s="56">
        <v>130110</v>
      </c>
      <c r="C26" s="57" t="s">
        <v>86</v>
      </c>
      <c r="D26" s="81" t="s">
        <v>88</v>
      </c>
      <c r="E26" s="59">
        <f t="shared" si="2"/>
        <v>0</v>
      </c>
      <c r="F26" s="60"/>
      <c r="G26" s="61"/>
      <c r="H26" s="60"/>
      <c r="I26" s="61"/>
      <c r="J26" s="62">
        <f t="shared" si="0"/>
        <v>0</v>
      </c>
      <c r="K26" s="61"/>
      <c r="L26" s="60"/>
      <c r="M26" s="61"/>
      <c r="N26" s="60"/>
      <c r="O26" s="61"/>
      <c r="P26" s="69">
        <f t="shared" si="1"/>
        <v>0</v>
      </c>
    </row>
    <row r="27" spans="1:16" ht="75.75" hidden="1">
      <c r="A27" s="55"/>
      <c r="B27" s="87">
        <v>130203</v>
      </c>
      <c r="C27" s="64" t="s">
        <v>86</v>
      </c>
      <c r="D27" s="92" t="s">
        <v>89</v>
      </c>
      <c r="E27" s="66">
        <f t="shared" si="2"/>
        <v>0</v>
      </c>
      <c r="F27" s="67"/>
      <c r="G27" s="68"/>
      <c r="H27" s="67"/>
      <c r="I27" s="68"/>
      <c r="J27" s="52">
        <f t="shared" si="0"/>
        <v>0</v>
      </c>
      <c r="K27" s="68"/>
      <c r="L27" s="67"/>
      <c r="M27" s="68"/>
      <c r="N27" s="67"/>
      <c r="O27" s="68"/>
      <c r="P27" s="53">
        <f t="shared" si="1"/>
        <v>0</v>
      </c>
    </row>
    <row r="28" spans="1:16" ht="24" thickBot="1">
      <c r="A28" s="103"/>
      <c r="B28" s="104">
        <v>10</v>
      </c>
      <c r="C28" s="105"/>
      <c r="D28" s="106" t="s">
        <v>90</v>
      </c>
      <c r="E28" s="107">
        <f aca="true" t="shared" si="3" ref="E28:O28">SUM(E29:E36)</f>
        <v>30425</v>
      </c>
      <c r="F28" s="62">
        <f t="shared" si="3"/>
        <v>30425</v>
      </c>
      <c r="G28" s="107">
        <f t="shared" si="3"/>
        <v>0</v>
      </c>
      <c r="H28" s="62">
        <f t="shared" si="3"/>
        <v>19200</v>
      </c>
      <c r="I28" s="107">
        <f t="shared" si="3"/>
        <v>0</v>
      </c>
      <c r="J28" s="62">
        <f t="shared" si="0"/>
        <v>10000</v>
      </c>
      <c r="K28" s="107">
        <f t="shared" si="3"/>
        <v>0</v>
      </c>
      <c r="L28" s="62">
        <f t="shared" si="3"/>
        <v>0</v>
      </c>
      <c r="M28" s="107">
        <f t="shared" si="3"/>
        <v>0</v>
      </c>
      <c r="N28" s="62">
        <f t="shared" si="3"/>
        <v>10000</v>
      </c>
      <c r="O28" s="107">
        <f t="shared" si="3"/>
        <v>10000</v>
      </c>
      <c r="P28" s="69">
        <f t="shared" si="1"/>
        <v>40425</v>
      </c>
    </row>
    <row r="29" spans="1:16" ht="64.5" customHeight="1" thickBot="1">
      <c r="A29" s="108"/>
      <c r="B29" s="87" t="s">
        <v>91</v>
      </c>
      <c r="C29" s="64" t="s">
        <v>92</v>
      </c>
      <c r="D29" s="92" t="s">
        <v>93</v>
      </c>
      <c r="E29" s="66">
        <f aca="true" t="shared" si="4" ref="E29:E35">F29+I29</f>
        <v>11225</v>
      </c>
      <c r="F29" s="67">
        <v>11225</v>
      </c>
      <c r="G29" s="68"/>
      <c r="H29" s="67"/>
      <c r="I29" s="68"/>
      <c r="J29" s="52">
        <f t="shared" si="0"/>
        <v>10000</v>
      </c>
      <c r="K29" s="68"/>
      <c r="L29" s="67"/>
      <c r="M29" s="68"/>
      <c r="N29" s="67">
        <v>10000</v>
      </c>
      <c r="O29" s="68">
        <v>10000</v>
      </c>
      <c r="P29" s="53">
        <f t="shared" si="1"/>
        <v>21225</v>
      </c>
    </row>
    <row r="30" spans="1:16" ht="38.25">
      <c r="A30" s="71"/>
      <c r="B30" s="477" t="s">
        <v>94</v>
      </c>
      <c r="C30" s="73" t="s">
        <v>95</v>
      </c>
      <c r="D30" s="480" t="s">
        <v>96</v>
      </c>
      <c r="E30" s="66">
        <f t="shared" si="4"/>
        <v>9400</v>
      </c>
      <c r="F30" s="142">
        <v>9400</v>
      </c>
      <c r="G30" s="143"/>
      <c r="H30" s="142">
        <v>9400</v>
      </c>
      <c r="I30" s="143"/>
      <c r="J30" s="82">
        <f t="shared" si="0"/>
        <v>0</v>
      </c>
      <c r="K30" s="143"/>
      <c r="L30" s="142"/>
      <c r="M30" s="143"/>
      <c r="N30" s="142"/>
      <c r="O30" s="143"/>
      <c r="P30" s="70">
        <f t="shared" si="1"/>
        <v>9400</v>
      </c>
    </row>
    <row r="31" spans="1:16" ht="38.25" hidden="1">
      <c r="A31" s="55"/>
      <c r="B31" s="477" t="s">
        <v>97</v>
      </c>
      <c r="C31" s="73" t="s">
        <v>98</v>
      </c>
      <c r="D31" s="480" t="s">
        <v>99</v>
      </c>
      <c r="E31" s="481">
        <f t="shared" si="4"/>
        <v>0</v>
      </c>
      <c r="F31" s="142"/>
      <c r="G31" s="143"/>
      <c r="H31" s="142"/>
      <c r="I31" s="143"/>
      <c r="J31" s="82">
        <f t="shared" si="0"/>
        <v>0</v>
      </c>
      <c r="K31" s="143"/>
      <c r="L31" s="142"/>
      <c r="M31" s="143"/>
      <c r="N31" s="142"/>
      <c r="O31" s="143"/>
      <c r="P31" s="70">
        <f t="shared" si="1"/>
        <v>0</v>
      </c>
    </row>
    <row r="32" spans="1:16" ht="39" hidden="1" thickBot="1">
      <c r="A32" s="55"/>
      <c r="B32" s="100" t="s">
        <v>100</v>
      </c>
      <c r="C32" s="57" t="s">
        <v>98</v>
      </c>
      <c r="D32" s="91" t="s">
        <v>101</v>
      </c>
      <c r="E32" s="66">
        <f t="shared" si="4"/>
        <v>0</v>
      </c>
      <c r="F32" s="60"/>
      <c r="G32" s="110"/>
      <c r="H32" s="60"/>
      <c r="I32" s="61"/>
      <c r="J32" s="62">
        <f t="shared" si="0"/>
        <v>0</v>
      </c>
      <c r="K32" s="61"/>
      <c r="L32" s="60"/>
      <c r="M32" s="61"/>
      <c r="N32" s="60"/>
      <c r="O32" s="61"/>
      <c r="P32" s="69">
        <f t="shared" si="1"/>
        <v>0</v>
      </c>
    </row>
    <row r="33" spans="1:16" ht="39" hidden="1" thickBot="1">
      <c r="A33" s="55"/>
      <c r="B33" s="111" t="s">
        <v>102</v>
      </c>
      <c r="C33" s="112" t="s">
        <v>98</v>
      </c>
      <c r="D33" s="113" t="s">
        <v>103</v>
      </c>
      <c r="E33" s="66">
        <f t="shared" si="4"/>
        <v>0</v>
      </c>
      <c r="F33" s="114"/>
      <c r="G33" s="115"/>
      <c r="H33" s="114"/>
      <c r="I33" s="115"/>
      <c r="J33" s="116">
        <f t="shared" si="0"/>
        <v>0</v>
      </c>
      <c r="K33" s="115"/>
      <c r="L33" s="114"/>
      <c r="M33" s="115"/>
      <c r="N33" s="114"/>
      <c r="O33" s="115"/>
      <c r="P33" s="102">
        <f t="shared" si="1"/>
        <v>0</v>
      </c>
    </row>
    <row r="34" spans="1:16" ht="23.25">
      <c r="A34" s="55"/>
      <c r="B34" s="56" t="s">
        <v>104</v>
      </c>
      <c r="C34" s="57" t="s">
        <v>98</v>
      </c>
      <c r="D34" s="81" t="s">
        <v>105</v>
      </c>
      <c r="E34" s="66">
        <f t="shared" si="4"/>
        <v>9800</v>
      </c>
      <c r="F34" s="60">
        <v>9800</v>
      </c>
      <c r="G34" s="110"/>
      <c r="H34" s="60">
        <v>9800</v>
      </c>
      <c r="I34" s="61"/>
      <c r="J34" s="62">
        <f t="shared" si="0"/>
        <v>0</v>
      </c>
      <c r="K34" s="61"/>
      <c r="L34" s="60"/>
      <c r="M34" s="61"/>
      <c r="N34" s="60"/>
      <c r="O34" s="61"/>
      <c r="P34" s="102">
        <f t="shared" si="1"/>
        <v>9800</v>
      </c>
    </row>
    <row r="35" spans="1:16" ht="48.75" customHeight="1" hidden="1">
      <c r="A35" s="55"/>
      <c r="B35" s="87" t="s">
        <v>106</v>
      </c>
      <c r="C35" s="64" t="s">
        <v>98</v>
      </c>
      <c r="D35" s="92" t="s">
        <v>107</v>
      </c>
      <c r="E35" s="66">
        <f t="shared" si="4"/>
        <v>0</v>
      </c>
      <c r="F35" s="67"/>
      <c r="G35" s="68"/>
      <c r="H35" s="67"/>
      <c r="I35" s="68"/>
      <c r="J35" s="52">
        <f t="shared" si="0"/>
        <v>0</v>
      </c>
      <c r="K35" s="68"/>
      <c r="L35" s="67"/>
      <c r="M35" s="68"/>
      <c r="N35" s="67"/>
      <c r="O35" s="68"/>
      <c r="P35" s="53">
        <f t="shared" si="1"/>
        <v>0</v>
      </c>
    </row>
    <row r="36" spans="1:16" ht="23.25" hidden="1">
      <c r="A36" s="55"/>
      <c r="B36" s="56"/>
      <c r="C36" s="57"/>
      <c r="D36" s="91"/>
      <c r="E36" s="117"/>
      <c r="F36" s="60"/>
      <c r="G36" s="61"/>
      <c r="H36" s="60"/>
      <c r="I36" s="61"/>
      <c r="J36" s="62">
        <f t="shared" si="0"/>
        <v>0</v>
      </c>
      <c r="K36" s="61"/>
      <c r="L36" s="60"/>
      <c r="M36" s="61"/>
      <c r="N36" s="60"/>
      <c r="O36" s="61"/>
      <c r="P36" s="69">
        <f t="shared" si="1"/>
        <v>0</v>
      </c>
    </row>
    <row r="37" spans="1:16" ht="68.25">
      <c r="A37" s="118"/>
      <c r="B37" s="48">
        <v>15</v>
      </c>
      <c r="C37" s="119"/>
      <c r="D37" s="120" t="s">
        <v>108</v>
      </c>
      <c r="E37" s="121">
        <f aca="true" t="shared" si="5" ref="E37:P37">E39+E41+E43+E45+E47+E50+E52+E54+E56+E58+E60+E62+E64+E66+E68+E70+E72+E74+E76+E78+E80+E82+E84+E86+E88+E90+E92+E93+E94+E95+E96+E100</f>
        <v>0</v>
      </c>
      <c r="F37" s="122">
        <f t="shared" si="5"/>
        <v>0</v>
      </c>
      <c r="G37" s="121">
        <f t="shared" si="5"/>
        <v>0</v>
      </c>
      <c r="H37" s="122">
        <f t="shared" si="5"/>
        <v>0</v>
      </c>
      <c r="I37" s="121">
        <f t="shared" si="5"/>
        <v>0</v>
      </c>
      <c r="J37" s="122">
        <f t="shared" si="5"/>
        <v>0</v>
      </c>
      <c r="K37" s="121">
        <f t="shared" si="5"/>
        <v>0</v>
      </c>
      <c r="L37" s="122">
        <f t="shared" si="5"/>
        <v>0</v>
      </c>
      <c r="M37" s="121">
        <f t="shared" si="5"/>
        <v>0</v>
      </c>
      <c r="N37" s="122">
        <f t="shared" si="5"/>
        <v>0</v>
      </c>
      <c r="O37" s="121">
        <f t="shared" si="5"/>
        <v>0</v>
      </c>
      <c r="P37" s="122">
        <f t="shared" si="5"/>
        <v>0</v>
      </c>
    </row>
    <row r="38" spans="1:16" ht="37.5" hidden="1">
      <c r="A38" s="55"/>
      <c r="B38" s="85"/>
      <c r="C38" s="57"/>
      <c r="D38" s="123" t="s">
        <v>109</v>
      </c>
      <c r="E38" s="124">
        <f>E40+E42+E44+E46+E49+E51+E53+E55+E57+E59+E61+E63+E65+E67+E69+E71+E73+E75+E77+E79+E81+E83+E85+E87+E89+E91+E97+E99+E101</f>
        <v>0</v>
      </c>
      <c r="F38" s="125">
        <f>F40+F42+F44+F46+F49+F51+F53+F55+F57+F59+F61+F63+F65+F67+F69+F71+F73+F75+F77+F79+F81+F83+F85+F87+F89+F91+F97+F99+F101</f>
        <v>0</v>
      </c>
      <c r="G38" s="124">
        <f>G40+G42+G44+G46+G49+G51+G53+G55+G57+G59+G61+G63+G65+G67+G69+G71+G73+G75+G77+G79+G81+G83+G85+G87+G89+G91+G97+G99+G101</f>
        <v>0</v>
      </c>
      <c r="H38" s="125">
        <f>H40+H42+H44+H46+H49+H51+H53+H55+H57+H59+H61+H63+H65+H67+H69+H71+H73+H75+H77+H79+H81+H83+H85+H87+H89+H91+H97+H99+H101</f>
        <v>0</v>
      </c>
      <c r="I38" s="126">
        <f>I40+I42+I44+I46+I49+I51+I53+I55+I57+I59+I61+I63+I65+I67+I69+I71+I73+I75+I77+I79+I81+I83+I85+I87+I97+I99+I101</f>
        <v>0</v>
      </c>
      <c r="J38" s="62">
        <f t="shared" si="0"/>
        <v>0</v>
      </c>
      <c r="K38" s="126">
        <f>K40+K42+K44+K46+K49+K51+K53+K55+K57+K59+K61+K63+K65+K67+K69+K71+K73+K75+K77+K79+K81+K83+K85+K87+K97+K99+K101</f>
        <v>0</v>
      </c>
      <c r="L38" s="127">
        <f>L40+L42+L44+L46+L49+L51+L53+L55+L57+L59+L61+L63+L65+L67+L69+L71+L73+L75+L77+L79+L81+L83+L85+L87+L97+L99+L101</f>
        <v>0</v>
      </c>
      <c r="M38" s="126">
        <f>M40+M42+M44+M46+M49+M51+M53+M55+M57+M59+M61+M63+M65+M67+M69+M71+M73+M75+M77+M79+M81+M83+M85+M87+M97+M99+M101</f>
        <v>0</v>
      </c>
      <c r="N38" s="127">
        <f>N40+N42+N44+N46+N49+N51+N53+N55+N57+N59+N61+N63+N65+N67+N69+N71+N73+N75+N77+N79+N81+N83+N85+N87+N97+N99+N101</f>
        <v>0</v>
      </c>
      <c r="O38" s="126">
        <f>O40+O42+O44+O46+O49+O51+O53+O55+O57+O59+O61+O63+O65+O67+O69+O71+O73+O75+O77+O79+O81+O83+O85+O87+O97+O99+O101</f>
        <v>0</v>
      </c>
      <c r="P38" s="69">
        <f t="shared" si="1"/>
        <v>0</v>
      </c>
    </row>
    <row r="39" spans="1:16" ht="38.25" hidden="1">
      <c r="A39" s="55"/>
      <c r="B39" s="87" t="s">
        <v>110</v>
      </c>
      <c r="C39" s="64" t="s">
        <v>111</v>
      </c>
      <c r="D39" s="92" t="s">
        <v>112</v>
      </c>
      <c r="E39" s="66">
        <f aca="true" t="shared" si="6" ref="E39:E101">F39+I39</f>
        <v>0</v>
      </c>
      <c r="F39" s="67"/>
      <c r="G39" s="68"/>
      <c r="H39" s="67"/>
      <c r="I39" s="68"/>
      <c r="J39" s="52">
        <f t="shared" si="0"/>
        <v>0</v>
      </c>
      <c r="K39" s="68"/>
      <c r="L39" s="67"/>
      <c r="M39" s="68"/>
      <c r="N39" s="67"/>
      <c r="O39" s="68"/>
      <c r="P39" s="53">
        <f t="shared" si="1"/>
        <v>0</v>
      </c>
    </row>
    <row r="40" spans="1:16" ht="37.5" hidden="1">
      <c r="A40" s="55"/>
      <c r="B40" s="56"/>
      <c r="C40" s="57"/>
      <c r="D40" s="123" t="s">
        <v>109</v>
      </c>
      <c r="E40" s="59">
        <f t="shared" si="6"/>
        <v>0</v>
      </c>
      <c r="F40" s="60"/>
      <c r="G40" s="61"/>
      <c r="H40" s="60"/>
      <c r="I40" s="61"/>
      <c r="J40" s="62">
        <f t="shared" si="0"/>
        <v>0</v>
      </c>
      <c r="K40" s="61"/>
      <c r="L40" s="60"/>
      <c r="M40" s="61"/>
      <c r="N40" s="60"/>
      <c r="O40" s="61"/>
      <c r="P40" s="69">
        <f t="shared" si="1"/>
        <v>0</v>
      </c>
    </row>
    <row r="41" spans="1:16" ht="262.5" hidden="1">
      <c r="A41" s="118"/>
      <c r="B41" s="109" t="s">
        <v>113</v>
      </c>
      <c r="C41" s="64">
        <v>1030</v>
      </c>
      <c r="D41" s="128" t="s">
        <v>114</v>
      </c>
      <c r="E41" s="66">
        <f t="shared" si="6"/>
        <v>0</v>
      </c>
      <c r="F41" s="67"/>
      <c r="G41" s="68"/>
      <c r="H41" s="67"/>
      <c r="I41" s="68"/>
      <c r="J41" s="52">
        <f t="shared" si="0"/>
        <v>0</v>
      </c>
      <c r="K41" s="68"/>
      <c r="L41" s="67"/>
      <c r="M41" s="68"/>
      <c r="N41" s="67"/>
      <c r="O41" s="68"/>
      <c r="P41" s="53">
        <f t="shared" si="1"/>
        <v>0</v>
      </c>
    </row>
    <row r="42" spans="1:16" ht="37.5" hidden="1">
      <c r="A42" s="55"/>
      <c r="B42" s="100"/>
      <c r="C42" s="57"/>
      <c r="D42" s="123" t="s">
        <v>109</v>
      </c>
      <c r="E42" s="59">
        <f t="shared" si="6"/>
        <v>0</v>
      </c>
      <c r="F42" s="60"/>
      <c r="G42" s="61"/>
      <c r="H42" s="60"/>
      <c r="I42" s="61"/>
      <c r="J42" s="62">
        <f t="shared" si="0"/>
        <v>0</v>
      </c>
      <c r="K42" s="61"/>
      <c r="L42" s="60"/>
      <c r="M42" s="61"/>
      <c r="N42" s="60"/>
      <c r="O42" s="61"/>
      <c r="P42" s="69">
        <f t="shared" si="1"/>
        <v>0</v>
      </c>
    </row>
    <row r="43" spans="1:16" ht="243.75" hidden="1">
      <c r="A43" s="55"/>
      <c r="B43" s="129" t="s">
        <v>115</v>
      </c>
      <c r="C43" s="64">
        <v>1030</v>
      </c>
      <c r="D43" s="130" t="s">
        <v>116</v>
      </c>
      <c r="E43" s="66">
        <f t="shared" si="6"/>
        <v>0</v>
      </c>
      <c r="F43" s="67"/>
      <c r="G43" s="68"/>
      <c r="H43" s="67"/>
      <c r="I43" s="68"/>
      <c r="J43" s="52">
        <f t="shared" si="0"/>
        <v>0</v>
      </c>
      <c r="K43" s="68"/>
      <c r="L43" s="67"/>
      <c r="M43" s="68"/>
      <c r="N43" s="67"/>
      <c r="O43" s="68"/>
      <c r="P43" s="53">
        <f t="shared" si="1"/>
        <v>0</v>
      </c>
    </row>
    <row r="44" spans="1:16" ht="37.5" hidden="1">
      <c r="A44" s="55"/>
      <c r="B44" s="131"/>
      <c r="C44" s="57"/>
      <c r="D44" s="123" t="s">
        <v>109</v>
      </c>
      <c r="E44" s="59">
        <f t="shared" si="6"/>
        <v>0</v>
      </c>
      <c r="F44" s="60"/>
      <c r="G44" s="61"/>
      <c r="H44" s="60"/>
      <c r="I44" s="61"/>
      <c r="J44" s="62">
        <f t="shared" si="0"/>
        <v>0</v>
      </c>
      <c r="K44" s="61"/>
      <c r="L44" s="60"/>
      <c r="M44" s="61"/>
      <c r="N44" s="60"/>
      <c r="O44" s="61"/>
      <c r="P44" s="69">
        <f t="shared" si="1"/>
        <v>0</v>
      </c>
    </row>
    <row r="45" spans="1:16" ht="243.75" hidden="1">
      <c r="A45" s="118"/>
      <c r="B45" s="109" t="s">
        <v>117</v>
      </c>
      <c r="C45" s="64">
        <v>1030</v>
      </c>
      <c r="D45" s="130" t="s">
        <v>118</v>
      </c>
      <c r="E45" s="66">
        <f t="shared" si="6"/>
        <v>0</v>
      </c>
      <c r="F45" s="67"/>
      <c r="G45" s="68"/>
      <c r="H45" s="67"/>
      <c r="I45" s="68"/>
      <c r="J45" s="52">
        <f t="shared" si="0"/>
        <v>0</v>
      </c>
      <c r="K45" s="68"/>
      <c r="L45" s="67"/>
      <c r="M45" s="68"/>
      <c r="N45" s="67"/>
      <c r="O45" s="68"/>
      <c r="P45" s="53">
        <f t="shared" si="1"/>
        <v>0</v>
      </c>
    </row>
    <row r="46" spans="1:16" ht="38.25" hidden="1" thickBot="1">
      <c r="A46" s="55"/>
      <c r="B46" s="100"/>
      <c r="C46" s="57"/>
      <c r="D46" s="123" t="s">
        <v>109</v>
      </c>
      <c r="E46" s="59">
        <f t="shared" si="6"/>
        <v>0</v>
      </c>
      <c r="F46" s="60"/>
      <c r="G46" s="61"/>
      <c r="H46" s="60"/>
      <c r="I46" s="61"/>
      <c r="J46" s="62">
        <f t="shared" si="0"/>
        <v>0</v>
      </c>
      <c r="K46" s="61"/>
      <c r="L46" s="60"/>
      <c r="M46" s="61"/>
      <c r="N46" s="60"/>
      <c r="O46" s="61"/>
      <c r="P46" s="69">
        <f t="shared" si="1"/>
        <v>0</v>
      </c>
    </row>
    <row r="47" spans="1:16" ht="409.5" hidden="1" thickBot="1">
      <c r="A47" s="132"/>
      <c r="B47" s="533" t="s">
        <v>119</v>
      </c>
      <c r="C47" s="133">
        <v>1030</v>
      </c>
      <c r="D47" s="134" t="s">
        <v>120</v>
      </c>
      <c r="E47" s="135">
        <f t="shared" si="6"/>
        <v>0</v>
      </c>
      <c r="F47" s="136"/>
      <c r="G47" s="137"/>
      <c r="H47" s="136"/>
      <c r="I47" s="137"/>
      <c r="J47" s="138">
        <f t="shared" si="0"/>
        <v>0</v>
      </c>
      <c r="K47" s="137"/>
      <c r="L47" s="136"/>
      <c r="M47" s="137"/>
      <c r="N47" s="136"/>
      <c r="O47" s="137"/>
      <c r="P47" s="102">
        <f t="shared" si="1"/>
        <v>0</v>
      </c>
    </row>
    <row r="48" spans="1:16" ht="225.75" hidden="1" thickBot="1">
      <c r="A48" s="139"/>
      <c r="B48" s="534"/>
      <c r="C48" s="73"/>
      <c r="D48" s="140" t="s">
        <v>121</v>
      </c>
      <c r="E48" s="141">
        <f t="shared" si="6"/>
        <v>0</v>
      </c>
      <c r="F48" s="142"/>
      <c r="G48" s="143"/>
      <c r="H48" s="142"/>
      <c r="I48" s="143"/>
      <c r="J48" s="144">
        <f t="shared" si="0"/>
        <v>0</v>
      </c>
      <c r="K48" s="143"/>
      <c r="L48" s="142"/>
      <c r="M48" s="143"/>
      <c r="N48" s="142"/>
      <c r="O48" s="143"/>
      <c r="P48" s="53">
        <f t="shared" si="1"/>
        <v>0</v>
      </c>
    </row>
    <row r="49" spans="1:16" ht="37.5" hidden="1">
      <c r="A49" s="55"/>
      <c r="B49" s="100"/>
      <c r="C49" s="57"/>
      <c r="D49" s="123" t="s">
        <v>109</v>
      </c>
      <c r="E49" s="59">
        <f t="shared" si="6"/>
        <v>0</v>
      </c>
      <c r="F49" s="60"/>
      <c r="G49" s="61"/>
      <c r="H49" s="60"/>
      <c r="I49" s="61"/>
      <c r="J49" s="62">
        <f t="shared" si="0"/>
        <v>0</v>
      </c>
      <c r="K49" s="61"/>
      <c r="L49" s="60"/>
      <c r="M49" s="61"/>
      <c r="N49" s="60"/>
      <c r="O49" s="61"/>
      <c r="P49" s="69">
        <f t="shared" si="1"/>
        <v>0</v>
      </c>
    </row>
    <row r="50" spans="1:16" ht="409.5" hidden="1">
      <c r="A50" s="118"/>
      <c r="B50" s="109" t="s">
        <v>122</v>
      </c>
      <c r="C50" s="64">
        <v>1030</v>
      </c>
      <c r="D50" s="145" t="s">
        <v>123</v>
      </c>
      <c r="E50" s="66">
        <f t="shared" si="6"/>
        <v>0</v>
      </c>
      <c r="F50" s="67"/>
      <c r="G50" s="68"/>
      <c r="H50" s="67"/>
      <c r="I50" s="68"/>
      <c r="J50" s="52">
        <f t="shared" si="0"/>
        <v>0</v>
      </c>
      <c r="K50" s="68"/>
      <c r="L50" s="67"/>
      <c r="M50" s="68"/>
      <c r="N50" s="67"/>
      <c r="O50" s="68"/>
      <c r="P50" s="53">
        <f t="shared" si="1"/>
        <v>0</v>
      </c>
    </row>
    <row r="51" spans="1:16" ht="37.5" hidden="1">
      <c r="A51" s="55"/>
      <c r="B51" s="100"/>
      <c r="C51" s="57"/>
      <c r="D51" s="123" t="s">
        <v>109</v>
      </c>
      <c r="E51" s="59">
        <f t="shared" si="6"/>
        <v>0</v>
      </c>
      <c r="F51" s="60"/>
      <c r="G51" s="61"/>
      <c r="H51" s="60"/>
      <c r="I51" s="61"/>
      <c r="J51" s="62">
        <f t="shared" si="0"/>
        <v>0</v>
      </c>
      <c r="K51" s="61"/>
      <c r="L51" s="60"/>
      <c r="M51" s="61"/>
      <c r="N51" s="60"/>
      <c r="O51" s="61"/>
      <c r="P51" s="69">
        <f t="shared" si="1"/>
        <v>0</v>
      </c>
    </row>
    <row r="52" spans="1:16" ht="93.75" hidden="1">
      <c r="A52" s="55"/>
      <c r="B52" s="109" t="s">
        <v>124</v>
      </c>
      <c r="C52" s="64">
        <v>1070</v>
      </c>
      <c r="D52" s="130" t="s">
        <v>125</v>
      </c>
      <c r="E52" s="66">
        <f t="shared" si="6"/>
        <v>0</v>
      </c>
      <c r="F52" s="67"/>
      <c r="G52" s="68"/>
      <c r="H52" s="67"/>
      <c r="I52" s="68"/>
      <c r="J52" s="52">
        <f t="shared" si="0"/>
        <v>0</v>
      </c>
      <c r="K52" s="68"/>
      <c r="L52" s="67"/>
      <c r="M52" s="68"/>
      <c r="N52" s="67"/>
      <c r="O52" s="68"/>
      <c r="P52" s="53">
        <f t="shared" si="1"/>
        <v>0</v>
      </c>
    </row>
    <row r="53" spans="1:16" ht="37.5" hidden="1">
      <c r="A53" s="55"/>
      <c r="B53" s="100"/>
      <c r="C53" s="57"/>
      <c r="D53" s="123" t="s">
        <v>109</v>
      </c>
      <c r="E53" s="59">
        <f t="shared" si="6"/>
        <v>0</v>
      </c>
      <c r="F53" s="60"/>
      <c r="G53" s="61"/>
      <c r="H53" s="60"/>
      <c r="I53" s="61"/>
      <c r="J53" s="62">
        <f t="shared" si="0"/>
        <v>0</v>
      </c>
      <c r="K53" s="61"/>
      <c r="L53" s="60"/>
      <c r="M53" s="61"/>
      <c r="N53" s="60"/>
      <c r="O53" s="61"/>
      <c r="P53" s="69">
        <f t="shared" si="1"/>
        <v>0</v>
      </c>
    </row>
    <row r="54" spans="1:16" ht="93.75" hidden="1">
      <c r="A54" s="118"/>
      <c r="B54" s="109" t="s">
        <v>126</v>
      </c>
      <c r="C54" s="64">
        <v>1070</v>
      </c>
      <c r="D54" s="130" t="s">
        <v>127</v>
      </c>
      <c r="E54" s="66">
        <f t="shared" si="6"/>
        <v>0</v>
      </c>
      <c r="F54" s="67"/>
      <c r="G54" s="68"/>
      <c r="H54" s="67"/>
      <c r="I54" s="68"/>
      <c r="J54" s="52">
        <f t="shared" si="0"/>
        <v>0</v>
      </c>
      <c r="K54" s="68"/>
      <c r="L54" s="67"/>
      <c r="M54" s="68"/>
      <c r="N54" s="67"/>
      <c r="O54" s="68"/>
      <c r="P54" s="53">
        <f t="shared" si="1"/>
        <v>0</v>
      </c>
    </row>
    <row r="55" spans="1:16" ht="37.5" hidden="1">
      <c r="A55" s="55"/>
      <c r="B55" s="100"/>
      <c r="C55" s="57"/>
      <c r="D55" s="123" t="s">
        <v>109</v>
      </c>
      <c r="E55" s="59">
        <f t="shared" si="6"/>
        <v>0</v>
      </c>
      <c r="F55" s="60"/>
      <c r="G55" s="61"/>
      <c r="H55" s="60"/>
      <c r="I55" s="61"/>
      <c r="J55" s="62">
        <f t="shared" si="0"/>
        <v>0</v>
      </c>
      <c r="K55" s="61"/>
      <c r="L55" s="60"/>
      <c r="M55" s="61"/>
      <c r="N55" s="60"/>
      <c r="O55" s="61"/>
      <c r="P55" s="69">
        <f t="shared" si="1"/>
        <v>0</v>
      </c>
    </row>
    <row r="56" spans="1:16" ht="94.5" hidden="1">
      <c r="A56" s="55"/>
      <c r="B56" s="109" t="s">
        <v>128</v>
      </c>
      <c r="C56" s="64">
        <v>1070</v>
      </c>
      <c r="D56" s="92" t="s">
        <v>129</v>
      </c>
      <c r="E56" s="66">
        <f t="shared" si="6"/>
        <v>0</v>
      </c>
      <c r="F56" s="67"/>
      <c r="G56" s="68"/>
      <c r="H56" s="67"/>
      <c r="I56" s="68"/>
      <c r="J56" s="52">
        <f t="shared" si="0"/>
        <v>0</v>
      </c>
      <c r="K56" s="68"/>
      <c r="L56" s="67"/>
      <c r="M56" s="68"/>
      <c r="N56" s="67"/>
      <c r="O56" s="68"/>
      <c r="P56" s="53">
        <f t="shared" si="1"/>
        <v>0</v>
      </c>
    </row>
    <row r="57" spans="1:16" ht="37.5" hidden="1">
      <c r="A57" s="55"/>
      <c r="B57" s="100"/>
      <c r="C57" s="57"/>
      <c r="D57" s="123" t="s">
        <v>109</v>
      </c>
      <c r="E57" s="59">
        <f t="shared" si="6"/>
        <v>0</v>
      </c>
      <c r="F57" s="60"/>
      <c r="G57" s="61"/>
      <c r="H57" s="60"/>
      <c r="I57" s="61"/>
      <c r="J57" s="62">
        <f t="shared" si="0"/>
        <v>0</v>
      </c>
      <c r="K57" s="61"/>
      <c r="L57" s="60"/>
      <c r="M57" s="61"/>
      <c r="N57" s="60"/>
      <c r="O57" s="61"/>
      <c r="P57" s="69">
        <f t="shared" si="1"/>
        <v>0</v>
      </c>
    </row>
    <row r="58" spans="1:16" ht="206.25" hidden="1">
      <c r="A58" s="118"/>
      <c r="B58" s="109" t="s">
        <v>130</v>
      </c>
      <c r="C58" s="64">
        <v>1070</v>
      </c>
      <c r="D58" s="146" t="s">
        <v>131</v>
      </c>
      <c r="E58" s="66">
        <f t="shared" si="6"/>
        <v>0</v>
      </c>
      <c r="F58" s="67"/>
      <c r="G58" s="68"/>
      <c r="H58" s="67"/>
      <c r="I58" s="68"/>
      <c r="J58" s="52">
        <f t="shared" si="0"/>
        <v>0</v>
      </c>
      <c r="K58" s="68"/>
      <c r="L58" s="67"/>
      <c r="M58" s="68"/>
      <c r="N58" s="67"/>
      <c r="O58" s="68"/>
      <c r="P58" s="53">
        <f t="shared" si="1"/>
        <v>0</v>
      </c>
    </row>
    <row r="59" spans="1:16" ht="38.25" hidden="1" thickBot="1">
      <c r="A59" s="55"/>
      <c r="B59" s="100"/>
      <c r="C59" s="57"/>
      <c r="D59" s="123" t="s">
        <v>109</v>
      </c>
      <c r="E59" s="59">
        <f t="shared" si="6"/>
        <v>0</v>
      </c>
      <c r="F59" s="60"/>
      <c r="G59" s="61"/>
      <c r="H59" s="60"/>
      <c r="I59" s="61"/>
      <c r="J59" s="62">
        <f t="shared" si="0"/>
        <v>0</v>
      </c>
      <c r="K59" s="61"/>
      <c r="L59" s="60"/>
      <c r="M59" s="61"/>
      <c r="N59" s="60"/>
      <c r="O59" s="61"/>
      <c r="P59" s="69">
        <f t="shared" si="1"/>
        <v>0</v>
      </c>
    </row>
    <row r="60" spans="1:16" ht="225.75" hidden="1" thickBot="1">
      <c r="A60" s="55"/>
      <c r="B60" s="147" t="s">
        <v>132</v>
      </c>
      <c r="C60" s="112">
        <v>1070</v>
      </c>
      <c r="D60" s="148" t="s">
        <v>133</v>
      </c>
      <c r="E60" s="149">
        <f t="shared" si="6"/>
        <v>0</v>
      </c>
      <c r="F60" s="114"/>
      <c r="G60" s="115"/>
      <c r="H60" s="114"/>
      <c r="I60" s="115"/>
      <c r="J60" s="116">
        <f t="shared" si="0"/>
        <v>0</v>
      </c>
      <c r="K60" s="115"/>
      <c r="L60" s="114"/>
      <c r="M60" s="115"/>
      <c r="N60" s="114"/>
      <c r="O60" s="115"/>
      <c r="P60" s="102">
        <f t="shared" si="1"/>
        <v>0</v>
      </c>
    </row>
    <row r="61" spans="1:16" ht="37.5" hidden="1">
      <c r="A61" s="55"/>
      <c r="B61" s="100"/>
      <c r="C61" s="57"/>
      <c r="D61" s="123" t="s">
        <v>109</v>
      </c>
      <c r="E61" s="59">
        <f t="shared" si="6"/>
        <v>0</v>
      </c>
      <c r="F61" s="60"/>
      <c r="G61" s="61"/>
      <c r="H61" s="60"/>
      <c r="I61" s="61"/>
      <c r="J61" s="62">
        <f t="shared" si="0"/>
        <v>0</v>
      </c>
      <c r="K61" s="61"/>
      <c r="L61" s="60"/>
      <c r="M61" s="61"/>
      <c r="N61" s="60"/>
      <c r="O61" s="61"/>
      <c r="P61" s="102">
        <f t="shared" si="1"/>
        <v>0</v>
      </c>
    </row>
    <row r="62" spans="1:16" ht="37.5" hidden="1">
      <c r="A62" s="55"/>
      <c r="B62" s="109" t="s">
        <v>134</v>
      </c>
      <c r="C62" s="64">
        <v>1070</v>
      </c>
      <c r="D62" s="146" t="s">
        <v>135</v>
      </c>
      <c r="E62" s="66">
        <f t="shared" si="6"/>
        <v>0</v>
      </c>
      <c r="F62" s="67"/>
      <c r="G62" s="68"/>
      <c r="H62" s="67"/>
      <c r="I62" s="68"/>
      <c r="J62" s="52">
        <f t="shared" si="0"/>
        <v>0</v>
      </c>
      <c r="K62" s="68"/>
      <c r="L62" s="67"/>
      <c r="M62" s="68"/>
      <c r="N62" s="67"/>
      <c r="O62" s="68"/>
      <c r="P62" s="53">
        <f t="shared" si="1"/>
        <v>0</v>
      </c>
    </row>
    <row r="63" spans="1:16" ht="37.5" hidden="1">
      <c r="A63" s="55"/>
      <c r="B63" s="100"/>
      <c r="C63" s="57"/>
      <c r="D63" s="123" t="s">
        <v>109</v>
      </c>
      <c r="E63" s="59">
        <f t="shared" si="6"/>
        <v>0</v>
      </c>
      <c r="F63" s="60"/>
      <c r="G63" s="61"/>
      <c r="H63" s="60"/>
      <c r="I63" s="61"/>
      <c r="J63" s="62">
        <f t="shared" si="0"/>
        <v>0</v>
      </c>
      <c r="K63" s="61"/>
      <c r="L63" s="60"/>
      <c r="M63" s="61"/>
      <c r="N63" s="60"/>
      <c r="O63" s="61"/>
      <c r="P63" s="69">
        <f t="shared" si="1"/>
        <v>0</v>
      </c>
    </row>
    <row r="64" spans="1:16" ht="37.5" hidden="1">
      <c r="A64" s="118"/>
      <c r="B64" s="109" t="s">
        <v>136</v>
      </c>
      <c r="C64" s="64">
        <v>1070</v>
      </c>
      <c r="D64" s="146" t="s">
        <v>137</v>
      </c>
      <c r="E64" s="66">
        <f t="shared" si="6"/>
        <v>0</v>
      </c>
      <c r="F64" s="67"/>
      <c r="G64" s="68"/>
      <c r="H64" s="67"/>
      <c r="I64" s="68"/>
      <c r="J64" s="52">
        <f t="shared" si="0"/>
        <v>0</v>
      </c>
      <c r="K64" s="68"/>
      <c r="L64" s="67"/>
      <c r="M64" s="68"/>
      <c r="N64" s="67"/>
      <c r="O64" s="68"/>
      <c r="P64" s="53">
        <f t="shared" si="1"/>
        <v>0</v>
      </c>
    </row>
    <row r="65" spans="1:16" ht="37.5" hidden="1">
      <c r="A65" s="55"/>
      <c r="B65" s="100"/>
      <c r="C65" s="57"/>
      <c r="D65" s="123" t="s">
        <v>109</v>
      </c>
      <c r="E65" s="59">
        <f t="shared" si="6"/>
        <v>0</v>
      </c>
      <c r="F65" s="60"/>
      <c r="G65" s="61"/>
      <c r="H65" s="60"/>
      <c r="I65" s="61"/>
      <c r="J65" s="62">
        <f t="shared" si="0"/>
        <v>0</v>
      </c>
      <c r="K65" s="61"/>
      <c r="L65" s="60"/>
      <c r="M65" s="61"/>
      <c r="N65" s="60"/>
      <c r="O65" s="61"/>
      <c r="P65" s="69">
        <f t="shared" si="1"/>
        <v>0</v>
      </c>
    </row>
    <row r="66" spans="1:16" ht="37.5" hidden="1">
      <c r="A66" s="55"/>
      <c r="B66" s="109" t="s">
        <v>138</v>
      </c>
      <c r="C66" s="64">
        <v>1070</v>
      </c>
      <c r="D66" s="146" t="s">
        <v>139</v>
      </c>
      <c r="E66" s="66">
        <f t="shared" si="6"/>
        <v>0</v>
      </c>
      <c r="F66" s="67"/>
      <c r="G66" s="68"/>
      <c r="H66" s="67"/>
      <c r="I66" s="68"/>
      <c r="J66" s="52">
        <f t="shared" si="0"/>
        <v>0</v>
      </c>
      <c r="K66" s="68"/>
      <c r="L66" s="67"/>
      <c r="M66" s="68"/>
      <c r="N66" s="67"/>
      <c r="O66" s="68"/>
      <c r="P66" s="53">
        <f t="shared" si="1"/>
        <v>0</v>
      </c>
    </row>
    <row r="67" spans="1:16" ht="37.5" hidden="1">
      <c r="A67" s="55"/>
      <c r="B67" s="100"/>
      <c r="C67" s="57"/>
      <c r="D67" s="123" t="s">
        <v>109</v>
      </c>
      <c r="E67" s="59">
        <f t="shared" si="6"/>
        <v>0</v>
      </c>
      <c r="F67" s="60"/>
      <c r="G67" s="61"/>
      <c r="H67" s="60"/>
      <c r="I67" s="61"/>
      <c r="J67" s="62">
        <f t="shared" si="0"/>
        <v>0</v>
      </c>
      <c r="K67" s="61"/>
      <c r="L67" s="60"/>
      <c r="M67" s="61"/>
      <c r="N67" s="60"/>
      <c r="O67" s="61"/>
      <c r="P67" s="69">
        <f t="shared" si="1"/>
        <v>0</v>
      </c>
    </row>
    <row r="68" spans="1:16" ht="23.25" hidden="1">
      <c r="A68" s="55"/>
      <c r="B68" s="109" t="s">
        <v>140</v>
      </c>
      <c r="C68" s="64">
        <v>1040</v>
      </c>
      <c r="D68" s="130" t="s">
        <v>141</v>
      </c>
      <c r="E68" s="66">
        <f t="shared" si="6"/>
        <v>0</v>
      </c>
      <c r="F68" s="67"/>
      <c r="G68" s="68"/>
      <c r="H68" s="67"/>
      <c r="I68" s="68"/>
      <c r="J68" s="52">
        <f t="shared" si="0"/>
        <v>0</v>
      </c>
      <c r="K68" s="68"/>
      <c r="L68" s="67"/>
      <c r="M68" s="68"/>
      <c r="N68" s="67"/>
      <c r="O68" s="68"/>
      <c r="P68" s="53">
        <f t="shared" si="1"/>
        <v>0</v>
      </c>
    </row>
    <row r="69" spans="1:16" ht="38.25" hidden="1" thickBot="1">
      <c r="A69" s="55"/>
      <c r="B69" s="100"/>
      <c r="C69" s="57"/>
      <c r="D69" s="123" t="s">
        <v>109</v>
      </c>
      <c r="E69" s="59">
        <f t="shared" si="6"/>
        <v>0</v>
      </c>
      <c r="F69" s="60"/>
      <c r="G69" s="61"/>
      <c r="H69" s="60"/>
      <c r="I69" s="61"/>
      <c r="J69" s="62">
        <f t="shared" si="0"/>
        <v>0</v>
      </c>
      <c r="K69" s="61"/>
      <c r="L69" s="60"/>
      <c r="M69" s="61"/>
      <c r="N69" s="60"/>
      <c r="O69" s="61"/>
      <c r="P69" s="69">
        <f t="shared" si="1"/>
        <v>0</v>
      </c>
    </row>
    <row r="70" spans="1:16" ht="24" hidden="1" thickBot="1">
      <c r="A70" s="108"/>
      <c r="B70" s="109" t="s">
        <v>142</v>
      </c>
      <c r="C70" s="64">
        <v>1040</v>
      </c>
      <c r="D70" s="130" t="s">
        <v>143</v>
      </c>
      <c r="E70" s="66">
        <f t="shared" si="6"/>
        <v>0</v>
      </c>
      <c r="F70" s="67"/>
      <c r="G70" s="68"/>
      <c r="H70" s="67"/>
      <c r="I70" s="68"/>
      <c r="J70" s="52">
        <f t="shared" si="0"/>
        <v>0</v>
      </c>
      <c r="K70" s="68"/>
      <c r="L70" s="67"/>
      <c r="M70" s="68"/>
      <c r="N70" s="67"/>
      <c r="O70" s="68"/>
      <c r="P70" s="53">
        <f t="shared" si="1"/>
        <v>0</v>
      </c>
    </row>
    <row r="71" spans="1:16" ht="37.5" hidden="1">
      <c r="A71" s="55"/>
      <c r="B71" s="100"/>
      <c r="C71" s="57"/>
      <c r="D71" s="123" t="s">
        <v>109</v>
      </c>
      <c r="E71" s="59">
        <f t="shared" si="6"/>
        <v>0</v>
      </c>
      <c r="F71" s="60"/>
      <c r="G71" s="61"/>
      <c r="H71" s="60"/>
      <c r="I71" s="61"/>
      <c r="J71" s="62">
        <f t="shared" si="0"/>
        <v>0</v>
      </c>
      <c r="K71" s="61"/>
      <c r="L71" s="60"/>
      <c r="M71" s="61"/>
      <c r="N71" s="60"/>
      <c r="O71" s="61"/>
      <c r="P71" s="69">
        <f t="shared" si="1"/>
        <v>0</v>
      </c>
    </row>
    <row r="72" spans="1:16" ht="23.25" hidden="1">
      <c r="A72" s="55"/>
      <c r="B72" s="109" t="s">
        <v>144</v>
      </c>
      <c r="C72" s="64">
        <v>1040</v>
      </c>
      <c r="D72" s="130" t="s">
        <v>145</v>
      </c>
      <c r="E72" s="66">
        <f t="shared" si="6"/>
        <v>0</v>
      </c>
      <c r="F72" s="67"/>
      <c r="G72" s="68"/>
      <c r="H72" s="67"/>
      <c r="I72" s="68"/>
      <c r="J72" s="52">
        <f t="shared" si="0"/>
        <v>0</v>
      </c>
      <c r="K72" s="68"/>
      <c r="L72" s="67"/>
      <c r="M72" s="68"/>
      <c r="N72" s="67"/>
      <c r="O72" s="68"/>
      <c r="P72" s="53">
        <f t="shared" si="1"/>
        <v>0</v>
      </c>
    </row>
    <row r="73" spans="1:16" ht="37.5" hidden="1">
      <c r="A73" s="55"/>
      <c r="B73" s="100"/>
      <c r="C73" s="57"/>
      <c r="D73" s="123" t="s">
        <v>109</v>
      </c>
      <c r="E73" s="59">
        <f t="shared" si="6"/>
        <v>0</v>
      </c>
      <c r="F73" s="60"/>
      <c r="G73" s="61"/>
      <c r="H73" s="60"/>
      <c r="I73" s="61"/>
      <c r="J73" s="62">
        <f t="shared" si="0"/>
        <v>0</v>
      </c>
      <c r="K73" s="61"/>
      <c r="L73" s="60"/>
      <c r="M73" s="61"/>
      <c r="N73" s="60"/>
      <c r="O73" s="61"/>
      <c r="P73" s="69">
        <f t="shared" si="1"/>
        <v>0</v>
      </c>
    </row>
    <row r="74" spans="1:16" ht="37.5" hidden="1">
      <c r="A74" s="55"/>
      <c r="B74" s="109" t="s">
        <v>146</v>
      </c>
      <c r="C74" s="64">
        <v>1040</v>
      </c>
      <c r="D74" s="130" t="s">
        <v>147</v>
      </c>
      <c r="E74" s="66">
        <f t="shared" si="6"/>
        <v>0</v>
      </c>
      <c r="F74" s="67"/>
      <c r="G74" s="68"/>
      <c r="H74" s="67"/>
      <c r="I74" s="68"/>
      <c r="J74" s="52">
        <f t="shared" si="0"/>
        <v>0</v>
      </c>
      <c r="K74" s="68"/>
      <c r="L74" s="67"/>
      <c r="M74" s="68"/>
      <c r="N74" s="67"/>
      <c r="O74" s="68"/>
      <c r="P74" s="53">
        <f t="shared" si="1"/>
        <v>0</v>
      </c>
    </row>
    <row r="75" spans="1:16" ht="37.5" hidden="1">
      <c r="A75" s="55"/>
      <c r="B75" s="100"/>
      <c r="C75" s="57"/>
      <c r="D75" s="123" t="s">
        <v>109</v>
      </c>
      <c r="E75" s="59">
        <f t="shared" si="6"/>
        <v>0</v>
      </c>
      <c r="F75" s="60"/>
      <c r="G75" s="61"/>
      <c r="H75" s="60"/>
      <c r="I75" s="61"/>
      <c r="J75" s="62">
        <f t="shared" si="0"/>
        <v>0</v>
      </c>
      <c r="K75" s="61"/>
      <c r="L75" s="60"/>
      <c r="M75" s="61"/>
      <c r="N75" s="60"/>
      <c r="O75" s="61"/>
      <c r="P75" s="69">
        <f t="shared" si="1"/>
        <v>0</v>
      </c>
    </row>
    <row r="76" spans="1:16" ht="23.25" hidden="1">
      <c r="A76" s="55"/>
      <c r="B76" s="109" t="s">
        <v>148</v>
      </c>
      <c r="C76" s="64">
        <v>1040</v>
      </c>
      <c r="D76" s="130" t="s">
        <v>149</v>
      </c>
      <c r="E76" s="66">
        <f t="shared" si="6"/>
        <v>0</v>
      </c>
      <c r="F76" s="67"/>
      <c r="G76" s="68"/>
      <c r="H76" s="67"/>
      <c r="I76" s="68"/>
      <c r="J76" s="52">
        <f t="shared" si="0"/>
        <v>0</v>
      </c>
      <c r="K76" s="68"/>
      <c r="L76" s="67"/>
      <c r="M76" s="68"/>
      <c r="N76" s="67"/>
      <c r="O76" s="68"/>
      <c r="P76" s="53">
        <f t="shared" si="1"/>
        <v>0</v>
      </c>
    </row>
    <row r="77" spans="1:16" ht="37.5" hidden="1">
      <c r="A77" s="55"/>
      <c r="B77" s="100"/>
      <c r="C77" s="57"/>
      <c r="D77" s="123" t="s">
        <v>109</v>
      </c>
      <c r="E77" s="59">
        <f t="shared" si="6"/>
        <v>0</v>
      </c>
      <c r="F77" s="60"/>
      <c r="G77" s="61"/>
      <c r="H77" s="60"/>
      <c r="I77" s="61"/>
      <c r="J77" s="62">
        <f aca="true" t="shared" si="7" ref="J77:J114">N77+K77</f>
        <v>0</v>
      </c>
      <c r="K77" s="61"/>
      <c r="L77" s="60"/>
      <c r="M77" s="61"/>
      <c r="N77" s="60"/>
      <c r="O77" s="61"/>
      <c r="P77" s="69">
        <f aca="true" t="shared" si="8" ref="P77:P116">E77+J77</f>
        <v>0</v>
      </c>
    </row>
    <row r="78" spans="1:16" ht="23.25" hidden="1">
      <c r="A78" s="55"/>
      <c r="B78" s="109" t="s">
        <v>150</v>
      </c>
      <c r="C78" s="64">
        <v>1040</v>
      </c>
      <c r="D78" s="130" t="s">
        <v>151</v>
      </c>
      <c r="E78" s="66">
        <f t="shared" si="6"/>
        <v>0</v>
      </c>
      <c r="F78" s="67"/>
      <c r="G78" s="68"/>
      <c r="H78" s="67"/>
      <c r="I78" s="68"/>
      <c r="J78" s="52">
        <f t="shared" si="7"/>
        <v>0</v>
      </c>
      <c r="K78" s="68"/>
      <c r="L78" s="67"/>
      <c r="M78" s="68"/>
      <c r="N78" s="67"/>
      <c r="O78" s="68"/>
      <c r="P78" s="53">
        <f t="shared" si="8"/>
        <v>0</v>
      </c>
    </row>
    <row r="79" spans="1:16" ht="38.25" hidden="1" thickBot="1">
      <c r="A79" s="55"/>
      <c r="B79" s="93"/>
      <c r="C79" s="57"/>
      <c r="D79" s="150" t="s">
        <v>109</v>
      </c>
      <c r="E79" s="96">
        <f t="shared" si="6"/>
        <v>0</v>
      </c>
      <c r="F79" s="60"/>
      <c r="G79" s="61"/>
      <c r="H79" s="60"/>
      <c r="I79" s="61"/>
      <c r="J79" s="99">
        <f t="shared" si="7"/>
        <v>0</v>
      </c>
      <c r="K79" s="61"/>
      <c r="L79" s="60"/>
      <c r="M79" s="61"/>
      <c r="N79" s="60"/>
      <c r="O79" s="61"/>
      <c r="P79" s="69">
        <f t="shared" si="8"/>
        <v>0</v>
      </c>
    </row>
    <row r="80" spans="1:16" ht="24" hidden="1" thickBot="1">
      <c r="A80" s="55"/>
      <c r="B80" s="93" t="s">
        <v>152</v>
      </c>
      <c r="C80" s="57"/>
      <c r="D80" s="151" t="s">
        <v>153</v>
      </c>
      <c r="E80" s="149">
        <f t="shared" si="6"/>
        <v>0</v>
      </c>
      <c r="F80" s="60"/>
      <c r="G80" s="61"/>
      <c r="H80" s="60"/>
      <c r="I80" s="61"/>
      <c r="J80" s="116">
        <f t="shared" si="7"/>
        <v>0</v>
      </c>
      <c r="K80" s="61"/>
      <c r="L80" s="60"/>
      <c r="M80" s="61"/>
      <c r="N80" s="60"/>
      <c r="O80" s="61"/>
      <c r="P80" s="102">
        <f t="shared" si="8"/>
        <v>0</v>
      </c>
    </row>
    <row r="81" spans="1:16" ht="37.5" hidden="1">
      <c r="A81" s="55"/>
      <c r="B81" s="100"/>
      <c r="C81" s="57"/>
      <c r="D81" s="152" t="s">
        <v>109</v>
      </c>
      <c r="E81" s="153">
        <f t="shared" si="6"/>
        <v>0</v>
      </c>
      <c r="F81" s="60"/>
      <c r="G81" s="61"/>
      <c r="H81" s="60"/>
      <c r="I81" s="61"/>
      <c r="J81" s="154">
        <f t="shared" si="7"/>
        <v>0</v>
      </c>
      <c r="K81" s="61"/>
      <c r="L81" s="60"/>
      <c r="M81" s="61"/>
      <c r="N81" s="60"/>
      <c r="O81" s="61"/>
      <c r="P81" s="102">
        <f t="shared" si="8"/>
        <v>0</v>
      </c>
    </row>
    <row r="82" spans="1:16" ht="37.5" hidden="1">
      <c r="A82" s="55"/>
      <c r="B82" s="109" t="s">
        <v>154</v>
      </c>
      <c r="C82" s="64">
        <v>1040</v>
      </c>
      <c r="D82" s="130" t="s">
        <v>155</v>
      </c>
      <c r="E82" s="66">
        <f t="shared" si="6"/>
        <v>0</v>
      </c>
      <c r="F82" s="67"/>
      <c r="G82" s="68"/>
      <c r="H82" s="67"/>
      <c r="I82" s="68"/>
      <c r="J82" s="52">
        <f t="shared" si="7"/>
        <v>0</v>
      </c>
      <c r="K82" s="68"/>
      <c r="L82" s="67"/>
      <c r="M82" s="68"/>
      <c r="N82" s="67"/>
      <c r="O82" s="68"/>
      <c r="P82" s="53">
        <f t="shared" si="8"/>
        <v>0</v>
      </c>
    </row>
    <row r="83" spans="1:16" ht="37.5" hidden="1">
      <c r="A83" s="55"/>
      <c r="B83" s="100"/>
      <c r="C83" s="57"/>
      <c r="D83" s="123" t="s">
        <v>109</v>
      </c>
      <c r="E83" s="59">
        <f t="shared" si="6"/>
        <v>0</v>
      </c>
      <c r="F83" s="60"/>
      <c r="G83" s="61"/>
      <c r="H83" s="60"/>
      <c r="I83" s="61"/>
      <c r="J83" s="62">
        <f t="shared" si="7"/>
        <v>0</v>
      </c>
      <c r="K83" s="61"/>
      <c r="L83" s="60"/>
      <c r="M83" s="61"/>
      <c r="N83" s="60"/>
      <c r="O83" s="61"/>
      <c r="P83" s="69">
        <f t="shared" si="8"/>
        <v>0</v>
      </c>
    </row>
    <row r="84" spans="1:16" ht="37.5" hidden="1">
      <c r="A84" s="55"/>
      <c r="B84" s="109" t="s">
        <v>156</v>
      </c>
      <c r="C84" s="64">
        <v>1060</v>
      </c>
      <c r="D84" s="130" t="s">
        <v>157</v>
      </c>
      <c r="E84" s="66">
        <f t="shared" si="6"/>
        <v>0</v>
      </c>
      <c r="F84" s="67"/>
      <c r="G84" s="68"/>
      <c r="H84" s="67"/>
      <c r="I84" s="68"/>
      <c r="J84" s="52">
        <f t="shared" si="7"/>
        <v>0</v>
      </c>
      <c r="K84" s="68"/>
      <c r="L84" s="67"/>
      <c r="M84" s="68"/>
      <c r="N84" s="67"/>
      <c r="O84" s="68"/>
      <c r="P84" s="53">
        <f t="shared" si="8"/>
        <v>0</v>
      </c>
    </row>
    <row r="85" spans="1:16" ht="37.5" hidden="1">
      <c r="A85" s="55"/>
      <c r="B85" s="100"/>
      <c r="C85" s="57"/>
      <c r="D85" s="123" t="s">
        <v>109</v>
      </c>
      <c r="E85" s="59">
        <f t="shared" si="6"/>
        <v>0</v>
      </c>
      <c r="F85" s="60"/>
      <c r="G85" s="61"/>
      <c r="H85" s="60"/>
      <c r="I85" s="61"/>
      <c r="J85" s="62">
        <f t="shared" si="7"/>
        <v>0</v>
      </c>
      <c r="K85" s="61"/>
      <c r="L85" s="60"/>
      <c r="M85" s="61"/>
      <c r="N85" s="60"/>
      <c r="O85" s="61"/>
      <c r="P85" s="69">
        <f t="shared" si="8"/>
        <v>0</v>
      </c>
    </row>
    <row r="86" spans="1:16" ht="56.25" hidden="1">
      <c r="A86" s="55"/>
      <c r="B86" s="109" t="s">
        <v>158</v>
      </c>
      <c r="C86" s="64">
        <v>1060</v>
      </c>
      <c r="D86" s="130" t="s">
        <v>159</v>
      </c>
      <c r="E86" s="66">
        <f t="shared" si="6"/>
        <v>0</v>
      </c>
      <c r="F86" s="67"/>
      <c r="G86" s="68"/>
      <c r="H86" s="67"/>
      <c r="I86" s="68"/>
      <c r="J86" s="52">
        <f t="shared" si="7"/>
        <v>0</v>
      </c>
      <c r="K86" s="68"/>
      <c r="L86" s="67"/>
      <c r="M86" s="68"/>
      <c r="N86" s="67"/>
      <c r="O86" s="68"/>
      <c r="P86" s="53">
        <f t="shared" si="8"/>
        <v>0</v>
      </c>
    </row>
    <row r="87" spans="1:16" ht="37.5" hidden="1">
      <c r="A87" s="55"/>
      <c r="B87" s="100"/>
      <c r="C87" s="57"/>
      <c r="D87" s="123" t="s">
        <v>109</v>
      </c>
      <c r="E87" s="59">
        <f t="shared" si="6"/>
        <v>0</v>
      </c>
      <c r="F87" s="60"/>
      <c r="G87" s="61"/>
      <c r="H87" s="60"/>
      <c r="I87" s="61"/>
      <c r="J87" s="62">
        <f t="shared" si="7"/>
        <v>0</v>
      </c>
      <c r="K87" s="61"/>
      <c r="L87" s="60"/>
      <c r="M87" s="61"/>
      <c r="N87" s="60"/>
      <c r="O87" s="61"/>
      <c r="P87" s="69">
        <f t="shared" si="8"/>
        <v>0</v>
      </c>
    </row>
    <row r="88" spans="1:16" ht="62.25" customHeight="1" hidden="1">
      <c r="A88" s="55"/>
      <c r="B88" s="109" t="s">
        <v>160</v>
      </c>
      <c r="C88" s="64">
        <v>1060</v>
      </c>
      <c r="D88" s="65" t="s">
        <v>161</v>
      </c>
      <c r="E88" s="66">
        <f t="shared" si="6"/>
        <v>0</v>
      </c>
      <c r="F88" s="67"/>
      <c r="G88" s="68"/>
      <c r="H88" s="67"/>
      <c r="I88" s="68"/>
      <c r="J88" s="52"/>
      <c r="K88" s="68"/>
      <c r="L88" s="67"/>
      <c r="M88" s="68"/>
      <c r="N88" s="67"/>
      <c r="O88" s="68"/>
      <c r="P88" s="53">
        <f t="shared" si="8"/>
        <v>0</v>
      </c>
    </row>
    <row r="89" spans="1:16" ht="37.5" hidden="1">
      <c r="A89" s="55"/>
      <c r="B89" s="100"/>
      <c r="C89" s="57"/>
      <c r="D89" s="123" t="s">
        <v>109</v>
      </c>
      <c r="E89" s="59">
        <f t="shared" si="6"/>
        <v>0</v>
      </c>
      <c r="F89" s="60"/>
      <c r="G89" s="61"/>
      <c r="H89" s="60"/>
      <c r="I89" s="61"/>
      <c r="J89" s="62"/>
      <c r="K89" s="61"/>
      <c r="L89" s="60"/>
      <c r="M89" s="61"/>
      <c r="N89" s="60"/>
      <c r="O89" s="61"/>
      <c r="P89" s="69">
        <f t="shared" si="8"/>
        <v>0</v>
      </c>
    </row>
    <row r="90" spans="1:16" ht="37.5" hidden="1">
      <c r="A90" s="55"/>
      <c r="B90" s="109" t="s">
        <v>162</v>
      </c>
      <c r="C90" s="64">
        <v>1010</v>
      </c>
      <c r="D90" s="65" t="s">
        <v>163</v>
      </c>
      <c r="E90" s="66">
        <f t="shared" si="6"/>
        <v>0</v>
      </c>
      <c r="F90" s="67"/>
      <c r="G90" s="68"/>
      <c r="H90" s="67"/>
      <c r="I90" s="68"/>
      <c r="J90" s="52"/>
      <c r="K90" s="68"/>
      <c r="L90" s="67"/>
      <c r="M90" s="68"/>
      <c r="N90" s="67"/>
      <c r="O90" s="68"/>
      <c r="P90" s="53">
        <f t="shared" si="8"/>
        <v>0</v>
      </c>
    </row>
    <row r="91" spans="1:16" ht="37.5" hidden="1">
      <c r="A91" s="55"/>
      <c r="B91" s="100"/>
      <c r="C91" s="57"/>
      <c r="D91" s="123" t="s">
        <v>109</v>
      </c>
      <c r="E91" s="59">
        <f t="shared" si="6"/>
        <v>0</v>
      </c>
      <c r="F91" s="60"/>
      <c r="G91" s="61"/>
      <c r="H91" s="60"/>
      <c r="I91" s="61"/>
      <c r="J91" s="62"/>
      <c r="K91" s="61"/>
      <c r="L91" s="60"/>
      <c r="M91" s="61"/>
      <c r="N91" s="60"/>
      <c r="O91" s="61"/>
      <c r="P91" s="69">
        <f t="shared" si="8"/>
        <v>0</v>
      </c>
    </row>
    <row r="92" spans="1:16" ht="23.25">
      <c r="A92" s="55"/>
      <c r="B92" s="63" t="s">
        <v>164</v>
      </c>
      <c r="C92" s="64">
        <v>1090</v>
      </c>
      <c r="D92" s="65" t="s">
        <v>165</v>
      </c>
      <c r="E92" s="66">
        <f t="shared" si="6"/>
        <v>0</v>
      </c>
      <c r="F92" s="67"/>
      <c r="G92" s="68"/>
      <c r="H92" s="67"/>
      <c r="I92" s="68"/>
      <c r="J92" s="52">
        <f t="shared" si="7"/>
        <v>0</v>
      </c>
      <c r="K92" s="68"/>
      <c r="L92" s="67"/>
      <c r="M92" s="68"/>
      <c r="N92" s="67"/>
      <c r="O92" s="68"/>
      <c r="P92" s="53">
        <f t="shared" si="8"/>
        <v>0</v>
      </c>
    </row>
    <row r="93" spans="1:16" ht="44.25" customHeight="1" hidden="1">
      <c r="A93" s="55"/>
      <c r="B93" s="155" t="s">
        <v>166</v>
      </c>
      <c r="C93" s="57">
        <v>1030</v>
      </c>
      <c r="D93" s="156" t="s">
        <v>167</v>
      </c>
      <c r="E93" s="59">
        <f t="shared" si="6"/>
        <v>0</v>
      </c>
      <c r="F93" s="60"/>
      <c r="G93" s="61"/>
      <c r="H93" s="60"/>
      <c r="I93" s="61"/>
      <c r="J93" s="62">
        <f t="shared" si="7"/>
        <v>0</v>
      </c>
      <c r="K93" s="61"/>
      <c r="L93" s="60"/>
      <c r="M93" s="61"/>
      <c r="N93" s="60"/>
      <c r="O93" s="61"/>
      <c r="P93" s="69">
        <f t="shared" si="8"/>
        <v>0</v>
      </c>
    </row>
    <row r="94" spans="1:16" ht="94.5" hidden="1">
      <c r="A94" s="118"/>
      <c r="B94" s="63" t="s">
        <v>168</v>
      </c>
      <c r="C94" s="64">
        <v>1010</v>
      </c>
      <c r="D94" s="157" t="s">
        <v>169</v>
      </c>
      <c r="E94" s="66">
        <f t="shared" si="6"/>
        <v>0</v>
      </c>
      <c r="F94" s="67"/>
      <c r="G94" s="68"/>
      <c r="H94" s="67"/>
      <c r="I94" s="68"/>
      <c r="J94" s="52">
        <f t="shared" si="7"/>
        <v>0</v>
      </c>
      <c r="K94" s="68"/>
      <c r="L94" s="67"/>
      <c r="M94" s="68"/>
      <c r="N94" s="67"/>
      <c r="O94" s="68"/>
      <c r="P94" s="53">
        <f t="shared" si="8"/>
        <v>0</v>
      </c>
    </row>
    <row r="95" spans="1:16" ht="76.5" hidden="1" thickBot="1">
      <c r="A95" s="55"/>
      <c r="B95" s="158" t="s">
        <v>170</v>
      </c>
      <c r="C95" s="57">
        <v>1040</v>
      </c>
      <c r="D95" s="95" t="s">
        <v>171</v>
      </c>
      <c r="E95" s="96">
        <f t="shared" si="6"/>
        <v>0</v>
      </c>
      <c r="F95" s="60"/>
      <c r="G95" s="61"/>
      <c r="H95" s="60"/>
      <c r="I95" s="61"/>
      <c r="J95" s="99">
        <f t="shared" si="7"/>
        <v>0</v>
      </c>
      <c r="K95" s="61"/>
      <c r="L95" s="60"/>
      <c r="M95" s="61"/>
      <c r="N95" s="60"/>
      <c r="O95" s="61"/>
      <c r="P95" s="69">
        <f t="shared" si="8"/>
        <v>0</v>
      </c>
    </row>
    <row r="96" spans="1:16" ht="37.5" hidden="1">
      <c r="A96" s="55"/>
      <c r="B96" s="100" t="s">
        <v>172</v>
      </c>
      <c r="C96" s="57">
        <v>1010</v>
      </c>
      <c r="D96" s="101" t="s">
        <v>173</v>
      </c>
      <c r="E96" s="153">
        <f t="shared" si="6"/>
        <v>0</v>
      </c>
      <c r="F96" s="60"/>
      <c r="G96" s="61"/>
      <c r="H96" s="60"/>
      <c r="I96" s="61"/>
      <c r="J96" s="154">
        <f t="shared" si="7"/>
        <v>0</v>
      </c>
      <c r="K96" s="61"/>
      <c r="L96" s="60"/>
      <c r="M96" s="61"/>
      <c r="N96" s="60"/>
      <c r="O96" s="61"/>
      <c r="P96" s="102">
        <f t="shared" si="8"/>
        <v>0</v>
      </c>
    </row>
    <row r="97" spans="1:16" ht="37.5" hidden="1">
      <c r="A97" s="55"/>
      <c r="B97" s="109"/>
      <c r="C97" s="64"/>
      <c r="D97" s="159" t="s">
        <v>109</v>
      </c>
      <c r="E97" s="66">
        <f t="shared" si="6"/>
        <v>0</v>
      </c>
      <c r="F97" s="67"/>
      <c r="G97" s="68"/>
      <c r="H97" s="67"/>
      <c r="I97" s="68"/>
      <c r="J97" s="52">
        <f t="shared" si="7"/>
        <v>0</v>
      </c>
      <c r="K97" s="68"/>
      <c r="L97" s="67"/>
      <c r="M97" s="68"/>
      <c r="N97" s="67"/>
      <c r="O97" s="68"/>
      <c r="P97" s="53">
        <f t="shared" si="8"/>
        <v>0</v>
      </c>
    </row>
    <row r="98" spans="1:16" ht="57" hidden="1" thickBot="1">
      <c r="A98" s="55"/>
      <c r="B98" s="100">
        <v>170102</v>
      </c>
      <c r="C98" s="57"/>
      <c r="D98" s="58" t="s">
        <v>174</v>
      </c>
      <c r="E98" s="59">
        <f t="shared" si="6"/>
        <v>0</v>
      </c>
      <c r="F98" s="60"/>
      <c r="G98" s="61"/>
      <c r="H98" s="60"/>
      <c r="I98" s="61"/>
      <c r="J98" s="62">
        <f t="shared" si="7"/>
        <v>0</v>
      </c>
      <c r="K98" s="61"/>
      <c r="L98" s="60"/>
      <c r="M98" s="61"/>
      <c r="N98" s="60"/>
      <c r="O98" s="61"/>
      <c r="P98" s="69">
        <f t="shared" si="8"/>
        <v>0</v>
      </c>
    </row>
    <row r="99" spans="1:16" ht="38.25" hidden="1" thickBot="1">
      <c r="A99" s="55"/>
      <c r="B99" s="147"/>
      <c r="C99" s="112"/>
      <c r="D99" s="160" t="s">
        <v>109</v>
      </c>
      <c r="E99" s="149">
        <f t="shared" si="6"/>
        <v>0</v>
      </c>
      <c r="F99" s="114"/>
      <c r="G99" s="115"/>
      <c r="H99" s="114"/>
      <c r="I99" s="115"/>
      <c r="J99" s="116">
        <f t="shared" si="7"/>
        <v>0</v>
      </c>
      <c r="K99" s="115"/>
      <c r="L99" s="114"/>
      <c r="M99" s="115"/>
      <c r="N99" s="114"/>
      <c r="O99" s="115"/>
      <c r="P99" s="102">
        <f t="shared" si="8"/>
        <v>0</v>
      </c>
    </row>
    <row r="100" spans="1:16" ht="36" customHeight="1" hidden="1">
      <c r="A100" s="55"/>
      <c r="B100" s="100">
        <v>170302</v>
      </c>
      <c r="C100" s="57">
        <v>1070</v>
      </c>
      <c r="D100" s="58" t="s">
        <v>175</v>
      </c>
      <c r="E100" s="59">
        <f t="shared" si="6"/>
        <v>0</v>
      </c>
      <c r="F100" s="60"/>
      <c r="G100" s="61"/>
      <c r="H100" s="60"/>
      <c r="I100" s="61"/>
      <c r="J100" s="62">
        <f t="shared" si="7"/>
        <v>0</v>
      </c>
      <c r="K100" s="61"/>
      <c r="L100" s="60"/>
      <c r="M100" s="61"/>
      <c r="N100" s="60"/>
      <c r="O100" s="61"/>
      <c r="P100" s="102">
        <f t="shared" si="8"/>
        <v>0</v>
      </c>
    </row>
    <row r="101" spans="1:16" ht="37.5" hidden="1">
      <c r="A101" s="55"/>
      <c r="B101" s="109"/>
      <c r="C101" s="64"/>
      <c r="D101" s="159" t="s">
        <v>109</v>
      </c>
      <c r="E101" s="66">
        <f t="shared" si="6"/>
        <v>0</v>
      </c>
      <c r="F101" s="67"/>
      <c r="G101" s="68"/>
      <c r="H101" s="67"/>
      <c r="I101" s="68"/>
      <c r="J101" s="52">
        <f t="shared" si="7"/>
        <v>0</v>
      </c>
      <c r="K101" s="68"/>
      <c r="L101" s="67"/>
      <c r="M101" s="68"/>
      <c r="N101" s="67"/>
      <c r="O101" s="68"/>
      <c r="P101" s="53">
        <f t="shared" si="8"/>
        <v>0</v>
      </c>
    </row>
    <row r="102" spans="1:16" ht="45" hidden="1">
      <c r="A102" s="55"/>
      <c r="B102" s="161">
        <v>24</v>
      </c>
      <c r="C102" s="105"/>
      <c r="D102" s="106" t="s">
        <v>176</v>
      </c>
      <c r="E102" s="107">
        <f>SUM(E103:E108)</f>
        <v>0</v>
      </c>
      <c r="F102" s="62">
        <f aca="true" t="shared" si="9" ref="F102:O102">SUM(F103:F108)</f>
        <v>0</v>
      </c>
      <c r="G102" s="107">
        <f t="shared" si="9"/>
        <v>0</v>
      </c>
      <c r="H102" s="62">
        <f t="shared" si="9"/>
        <v>0</v>
      </c>
      <c r="I102" s="107">
        <f t="shared" si="9"/>
        <v>0</v>
      </c>
      <c r="J102" s="62">
        <f t="shared" si="7"/>
        <v>0</v>
      </c>
      <c r="K102" s="107">
        <f t="shared" si="9"/>
        <v>0</v>
      </c>
      <c r="L102" s="62">
        <f t="shared" si="9"/>
        <v>0</v>
      </c>
      <c r="M102" s="107">
        <f t="shared" si="9"/>
        <v>0</v>
      </c>
      <c r="N102" s="62">
        <f t="shared" si="9"/>
        <v>0</v>
      </c>
      <c r="O102" s="107">
        <f t="shared" si="9"/>
        <v>0</v>
      </c>
      <c r="P102" s="69">
        <f t="shared" si="8"/>
        <v>0</v>
      </c>
    </row>
    <row r="103" spans="1:16" ht="37.5" hidden="1">
      <c r="A103" s="55"/>
      <c r="B103" s="109">
        <v>110103</v>
      </c>
      <c r="C103" s="64" t="s">
        <v>177</v>
      </c>
      <c r="D103" s="162" t="s">
        <v>178</v>
      </c>
      <c r="E103" s="66">
        <f>F103+I103</f>
        <v>0</v>
      </c>
      <c r="F103" s="67"/>
      <c r="G103" s="68"/>
      <c r="H103" s="67"/>
      <c r="I103" s="68"/>
      <c r="J103" s="52">
        <f t="shared" si="7"/>
        <v>0</v>
      </c>
      <c r="K103" s="68"/>
      <c r="L103" s="67"/>
      <c r="M103" s="68"/>
      <c r="N103" s="67"/>
      <c r="O103" s="68"/>
      <c r="P103" s="53">
        <f t="shared" si="8"/>
        <v>0</v>
      </c>
    </row>
    <row r="104" spans="1:16" ht="23.25" hidden="1">
      <c r="A104" s="55"/>
      <c r="B104" s="56">
        <v>110201</v>
      </c>
      <c r="C104" s="57" t="s">
        <v>179</v>
      </c>
      <c r="D104" s="58" t="s">
        <v>180</v>
      </c>
      <c r="E104" s="59">
        <f aca="true" t="shared" si="10" ref="E104:E114">F104+I104</f>
        <v>0</v>
      </c>
      <c r="F104" s="60"/>
      <c r="G104" s="61"/>
      <c r="H104" s="60"/>
      <c r="I104" s="61"/>
      <c r="J104" s="62">
        <f t="shared" si="7"/>
        <v>0</v>
      </c>
      <c r="K104" s="61"/>
      <c r="L104" s="60"/>
      <c r="M104" s="61"/>
      <c r="N104" s="60"/>
      <c r="O104" s="61"/>
      <c r="P104" s="69">
        <f t="shared" si="8"/>
        <v>0</v>
      </c>
    </row>
    <row r="105" spans="1:16" ht="23.25" hidden="1">
      <c r="A105" s="55"/>
      <c r="B105" s="87">
        <v>110202</v>
      </c>
      <c r="C105" s="64" t="s">
        <v>179</v>
      </c>
      <c r="D105" s="90" t="s">
        <v>181</v>
      </c>
      <c r="E105" s="66">
        <f t="shared" si="10"/>
        <v>0</v>
      </c>
      <c r="F105" s="67"/>
      <c r="G105" s="68"/>
      <c r="H105" s="67"/>
      <c r="I105" s="68"/>
      <c r="J105" s="52">
        <f t="shared" si="7"/>
        <v>0</v>
      </c>
      <c r="K105" s="68"/>
      <c r="L105" s="67"/>
      <c r="M105" s="68"/>
      <c r="N105" s="67"/>
      <c r="O105" s="68"/>
      <c r="P105" s="53">
        <f t="shared" si="8"/>
        <v>0</v>
      </c>
    </row>
    <row r="106" spans="1:16" ht="38.25" hidden="1">
      <c r="A106" s="55"/>
      <c r="B106" s="56">
        <v>110204</v>
      </c>
      <c r="C106" s="57" t="s">
        <v>182</v>
      </c>
      <c r="D106" s="91" t="s">
        <v>183</v>
      </c>
      <c r="E106" s="59">
        <f t="shared" si="10"/>
        <v>0</v>
      </c>
      <c r="F106" s="60"/>
      <c r="G106" s="61"/>
      <c r="H106" s="60"/>
      <c r="I106" s="61"/>
      <c r="J106" s="62">
        <f t="shared" si="7"/>
        <v>0</v>
      </c>
      <c r="K106" s="61"/>
      <c r="L106" s="60"/>
      <c r="M106" s="61"/>
      <c r="N106" s="60"/>
      <c r="O106" s="61"/>
      <c r="P106" s="69">
        <f t="shared" si="8"/>
        <v>0</v>
      </c>
    </row>
    <row r="107" spans="1:16" ht="23.25" hidden="1">
      <c r="A107" s="55"/>
      <c r="B107" s="87">
        <v>110205</v>
      </c>
      <c r="C107" s="64" t="s">
        <v>95</v>
      </c>
      <c r="D107" s="90" t="s">
        <v>184</v>
      </c>
      <c r="E107" s="66">
        <f t="shared" si="10"/>
        <v>0</v>
      </c>
      <c r="F107" s="67"/>
      <c r="G107" s="68"/>
      <c r="H107" s="67"/>
      <c r="I107" s="68"/>
      <c r="J107" s="52">
        <f t="shared" si="7"/>
        <v>0</v>
      </c>
      <c r="K107" s="68"/>
      <c r="L107" s="67"/>
      <c r="M107" s="68"/>
      <c r="N107" s="67"/>
      <c r="O107" s="68"/>
      <c r="P107" s="53">
        <f t="shared" si="8"/>
        <v>0</v>
      </c>
    </row>
    <row r="108" spans="1:16" ht="23.25" hidden="1">
      <c r="A108" s="55"/>
      <c r="B108" s="56">
        <v>110502</v>
      </c>
      <c r="C108" s="57" t="s">
        <v>185</v>
      </c>
      <c r="D108" s="81" t="s">
        <v>186</v>
      </c>
      <c r="E108" s="59">
        <f t="shared" si="10"/>
        <v>0</v>
      </c>
      <c r="F108" s="60"/>
      <c r="G108" s="110"/>
      <c r="H108" s="60"/>
      <c r="I108" s="61"/>
      <c r="J108" s="62">
        <f t="shared" si="7"/>
        <v>0</v>
      </c>
      <c r="K108" s="61"/>
      <c r="L108" s="60"/>
      <c r="M108" s="61"/>
      <c r="N108" s="60"/>
      <c r="O108" s="61"/>
      <c r="P108" s="69">
        <f t="shared" si="8"/>
        <v>0</v>
      </c>
    </row>
    <row r="109" spans="1:16" ht="70.5" customHeight="1">
      <c r="A109" s="118"/>
      <c r="B109" s="48">
        <v>76</v>
      </c>
      <c r="C109" s="119"/>
      <c r="D109" s="163" t="s">
        <v>187</v>
      </c>
      <c r="E109" s="51">
        <f>SUM(E110:E112)</f>
        <v>0</v>
      </c>
      <c r="F109" s="52">
        <f aca="true" t="shared" si="11" ref="F109:O109">SUM(F110:F112)</f>
        <v>0</v>
      </c>
      <c r="G109" s="51">
        <f t="shared" si="11"/>
        <v>0</v>
      </c>
      <c r="H109" s="52">
        <f t="shared" si="11"/>
        <v>0</v>
      </c>
      <c r="I109" s="51">
        <f t="shared" si="11"/>
        <v>0</v>
      </c>
      <c r="J109" s="52">
        <f t="shared" si="11"/>
        <v>910000</v>
      </c>
      <c r="K109" s="51">
        <f t="shared" si="11"/>
        <v>0</v>
      </c>
      <c r="L109" s="52">
        <f t="shared" si="11"/>
        <v>0</v>
      </c>
      <c r="M109" s="51">
        <f t="shared" si="11"/>
        <v>0</v>
      </c>
      <c r="N109" s="52">
        <f t="shared" si="11"/>
        <v>910000</v>
      </c>
      <c r="O109" s="51">
        <f t="shared" si="11"/>
        <v>910000</v>
      </c>
      <c r="P109" s="53">
        <f t="shared" si="8"/>
        <v>910000</v>
      </c>
    </row>
    <row r="110" spans="1:16" ht="23.25">
      <c r="A110" s="55"/>
      <c r="B110" s="100">
        <v>250102</v>
      </c>
      <c r="C110" s="57" t="s">
        <v>66</v>
      </c>
      <c r="D110" s="81" t="s">
        <v>188</v>
      </c>
      <c r="E110" s="59">
        <f t="shared" si="10"/>
        <v>0</v>
      </c>
      <c r="F110" s="60"/>
      <c r="G110" s="61"/>
      <c r="H110" s="60"/>
      <c r="I110" s="61"/>
      <c r="J110" s="62">
        <f t="shared" si="7"/>
        <v>0</v>
      </c>
      <c r="K110" s="61"/>
      <c r="L110" s="60"/>
      <c r="M110" s="61"/>
      <c r="N110" s="60"/>
      <c r="O110" s="61"/>
      <c r="P110" s="69">
        <f t="shared" si="8"/>
        <v>0</v>
      </c>
    </row>
    <row r="111" spans="1:16" ht="23.25">
      <c r="A111" s="55"/>
      <c r="B111" s="109">
        <v>250315</v>
      </c>
      <c r="C111" s="64" t="s">
        <v>189</v>
      </c>
      <c r="D111" s="130" t="s">
        <v>190</v>
      </c>
      <c r="E111" s="66">
        <f t="shared" si="10"/>
        <v>0</v>
      </c>
      <c r="F111" s="67"/>
      <c r="G111" s="68"/>
      <c r="H111" s="67"/>
      <c r="I111" s="68"/>
      <c r="J111" s="52">
        <f t="shared" si="7"/>
        <v>0</v>
      </c>
      <c r="K111" s="68"/>
      <c r="L111" s="67"/>
      <c r="M111" s="68"/>
      <c r="N111" s="67"/>
      <c r="O111" s="68"/>
      <c r="P111" s="53">
        <f t="shared" si="8"/>
        <v>0</v>
      </c>
    </row>
    <row r="112" spans="1:16" ht="23.25">
      <c r="A112" s="55"/>
      <c r="B112" s="100">
        <v>250380</v>
      </c>
      <c r="C112" s="57" t="s">
        <v>189</v>
      </c>
      <c r="D112" s="164" t="s">
        <v>318</v>
      </c>
      <c r="E112" s="59">
        <f t="shared" si="10"/>
        <v>0</v>
      </c>
      <c r="F112" s="60"/>
      <c r="G112" s="61"/>
      <c r="H112" s="60"/>
      <c r="I112" s="61"/>
      <c r="J112" s="62">
        <f t="shared" si="7"/>
        <v>910000</v>
      </c>
      <c r="K112" s="61"/>
      <c r="L112" s="60"/>
      <c r="M112" s="61"/>
      <c r="N112" s="60">
        <v>910000</v>
      </c>
      <c r="O112" s="61">
        <v>910000</v>
      </c>
      <c r="P112" s="69">
        <f t="shared" si="8"/>
        <v>910000</v>
      </c>
    </row>
    <row r="113" spans="1:16" ht="39">
      <c r="A113" s="55"/>
      <c r="B113" s="100"/>
      <c r="C113" s="57"/>
      <c r="D113" s="164" t="s">
        <v>319</v>
      </c>
      <c r="E113" s="59"/>
      <c r="F113" s="60"/>
      <c r="G113" s="61"/>
      <c r="H113" s="60"/>
      <c r="I113" s="61"/>
      <c r="J113" s="62">
        <f t="shared" si="7"/>
        <v>910000</v>
      </c>
      <c r="K113" s="61"/>
      <c r="L113" s="60"/>
      <c r="M113" s="61"/>
      <c r="N113" s="60">
        <v>910000</v>
      </c>
      <c r="O113" s="61">
        <v>910000</v>
      </c>
      <c r="P113" s="69">
        <f t="shared" si="8"/>
        <v>910000</v>
      </c>
    </row>
    <row r="114" spans="1:16" ht="23.25">
      <c r="A114" s="55"/>
      <c r="B114" s="165"/>
      <c r="C114" s="119"/>
      <c r="D114" s="166"/>
      <c r="E114" s="66">
        <f t="shared" si="10"/>
        <v>0</v>
      </c>
      <c r="F114" s="167"/>
      <c r="G114" s="168"/>
      <c r="H114" s="167"/>
      <c r="I114" s="168"/>
      <c r="J114" s="52">
        <f t="shared" si="7"/>
        <v>0</v>
      </c>
      <c r="K114" s="168"/>
      <c r="L114" s="167"/>
      <c r="M114" s="168"/>
      <c r="N114" s="167"/>
      <c r="O114" s="168"/>
      <c r="P114" s="53">
        <f t="shared" si="8"/>
        <v>0</v>
      </c>
    </row>
    <row r="115" spans="1:16" ht="24" thickBot="1">
      <c r="A115" s="139"/>
      <c r="B115" s="169"/>
      <c r="C115" s="73"/>
      <c r="D115" s="170" t="s">
        <v>192</v>
      </c>
      <c r="E115" s="171">
        <f aca="true" t="shared" si="12" ref="E115:O115">E9+E16+E28+E37+E102+E109</f>
        <v>143225</v>
      </c>
      <c r="F115" s="172">
        <f t="shared" si="12"/>
        <v>143225</v>
      </c>
      <c r="G115" s="171">
        <f t="shared" si="12"/>
        <v>0</v>
      </c>
      <c r="H115" s="172">
        <f t="shared" si="12"/>
        <v>132000</v>
      </c>
      <c r="I115" s="171">
        <f t="shared" si="12"/>
        <v>0</v>
      </c>
      <c r="J115" s="172">
        <f t="shared" si="12"/>
        <v>920000</v>
      </c>
      <c r="K115" s="171">
        <f t="shared" si="12"/>
        <v>0</v>
      </c>
      <c r="L115" s="172">
        <f t="shared" si="12"/>
        <v>0</v>
      </c>
      <c r="M115" s="171">
        <f t="shared" si="12"/>
        <v>0</v>
      </c>
      <c r="N115" s="172">
        <f t="shared" si="12"/>
        <v>920000</v>
      </c>
      <c r="O115" s="171">
        <f t="shared" si="12"/>
        <v>920000</v>
      </c>
      <c r="P115" s="173">
        <f t="shared" si="8"/>
        <v>1063225</v>
      </c>
    </row>
    <row r="116" spans="5:16" ht="18.75" customHeight="1">
      <c r="E116" s="385">
        <f>вільні!D133</f>
        <v>143225</v>
      </c>
      <c r="F116" s="386"/>
      <c r="G116" s="386"/>
      <c r="H116" s="386"/>
      <c r="I116" s="386"/>
      <c r="J116" s="385">
        <f>вільні!E133</f>
        <v>920000</v>
      </c>
      <c r="P116" s="174">
        <f t="shared" si="8"/>
        <v>1063225</v>
      </c>
    </row>
    <row r="117" spans="5:16" ht="20.25" customHeight="1">
      <c r="E117" s="385">
        <f>E116-E115</f>
        <v>0</v>
      </c>
      <c r="F117" s="386"/>
      <c r="G117" s="386"/>
      <c r="H117" s="386"/>
      <c r="I117" s="386"/>
      <c r="J117" s="385">
        <f>J116-J115</f>
        <v>0</v>
      </c>
      <c r="P117" s="175"/>
    </row>
  </sheetData>
  <mergeCells count="24">
    <mergeCell ref="A1:P1"/>
    <mergeCell ref="M2:P2"/>
    <mergeCell ref="A3:P3"/>
    <mergeCell ref="A5:A8"/>
    <mergeCell ref="B5:B8"/>
    <mergeCell ref="C5:C8"/>
    <mergeCell ref="D5:D8"/>
    <mergeCell ref="E5:I5"/>
    <mergeCell ref="J5:O5"/>
    <mergeCell ref="P5:P8"/>
    <mergeCell ref="G6:H6"/>
    <mergeCell ref="I6:I8"/>
    <mergeCell ref="G7:G8"/>
    <mergeCell ref="H7:H8"/>
    <mergeCell ref="O7:O8"/>
    <mergeCell ref="B47:B48"/>
    <mergeCell ref="J6:J8"/>
    <mergeCell ref="K6:K8"/>
    <mergeCell ref="L6:M6"/>
    <mergeCell ref="N6:N8"/>
    <mergeCell ref="L7:L8"/>
    <mergeCell ref="M7:M8"/>
    <mergeCell ref="E6:E8"/>
    <mergeCell ref="F6:F8"/>
  </mergeCells>
  <printOptions/>
  <pageMargins left="0.75" right="0.75" top="1" bottom="1" header="0.5" footer="0.5"/>
  <pageSetup fitToHeight="2"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K142"/>
  <sheetViews>
    <sheetView zoomScale="50" zoomScaleNormal="50" workbookViewId="0" topLeftCell="A3">
      <pane xSplit="3" ySplit="9" topLeftCell="D12" activePane="bottomRight" state="frozen"/>
      <selection pane="topLeft" activeCell="A3" sqref="A3"/>
      <selection pane="topRight" activeCell="D3" sqref="D3"/>
      <selection pane="bottomLeft" activeCell="A12" sqref="A12"/>
      <selection pane="bottomRight" activeCell="G58" sqref="G58"/>
    </sheetView>
  </sheetViews>
  <sheetFormatPr defaultColWidth="9.140625" defaultRowHeight="12.75"/>
  <cols>
    <col min="1" max="1" width="10.8515625" style="1" customWidth="1"/>
    <col min="2" max="2" width="48.8515625" style="1" customWidth="1"/>
    <col min="3" max="3" width="14.8515625" style="1" customWidth="1"/>
    <col min="4" max="4" width="28.28125" style="1" customWidth="1"/>
    <col min="5" max="5" width="20.28125" style="1" customWidth="1"/>
    <col min="6" max="6" width="19.57421875" style="1" customWidth="1"/>
    <col min="7" max="7" width="57.57421875" style="1" customWidth="1"/>
    <col min="8" max="8" width="7.00390625" style="1" customWidth="1"/>
    <col min="9" max="9" width="6.57421875" style="1" customWidth="1"/>
    <col min="10" max="10" width="7.140625" style="1" customWidth="1"/>
    <col min="11" max="16384" width="9.140625" style="1" customWidth="1"/>
  </cols>
  <sheetData>
    <row r="1" spans="6:8" ht="19.5" customHeight="1">
      <c r="F1" s="176"/>
      <c r="G1" s="177" t="s">
        <v>193</v>
      </c>
      <c r="H1" s="178"/>
    </row>
    <row r="2" ht="15.75">
      <c r="G2" s="177"/>
    </row>
    <row r="3" spans="6:7" ht="15.75">
      <c r="F3" s="179"/>
      <c r="G3" s="177"/>
    </row>
    <row r="6" ht="20.25">
      <c r="B6" s="180" t="s">
        <v>194</v>
      </c>
    </row>
    <row r="8" ht="12.75">
      <c r="F8" s="1" t="s">
        <v>195</v>
      </c>
    </row>
    <row r="9" spans="1:7" ht="18">
      <c r="A9" s="181"/>
      <c r="B9" s="182"/>
      <c r="C9" s="181"/>
      <c r="D9" s="560" t="s">
        <v>196</v>
      </c>
      <c r="E9" s="561"/>
      <c r="F9" s="562"/>
      <c r="G9" s="183"/>
    </row>
    <row r="10" spans="1:7" ht="18">
      <c r="A10" s="184" t="s">
        <v>197</v>
      </c>
      <c r="B10" s="185" t="s">
        <v>198</v>
      </c>
      <c r="C10" s="184" t="s">
        <v>199</v>
      </c>
      <c r="D10" s="563" t="s">
        <v>44</v>
      </c>
      <c r="E10" s="563" t="s">
        <v>200</v>
      </c>
      <c r="F10" s="563" t="s">
        <v>201</v>
      </c>
      <c r="G10" s="186" t="s">
        <v>202</v>
      </c>
    </row>
    <row r="11" spans="1:7" ht="33" customHeight="1">
      <c r="A11" s="187"/>
      <c r="B11" s="188"/>
      <c r="C11" s="187"/>
      <c r="D11" s="564"/>
      <c r="E11" s="564"/>
      <c r="F11" s="564"/>
      <c r="G11" s="189"/>
    </row>
    <row r="12" spans="1:7" ht="33" customHeight="1" hidden="1">
      <c r="A12" s="190" t="s">
        <v>56</v>
      </c>
      <c r="B12" s="191" t="s">
        <v>203</v>
      </c>
      <c r="C12" s="263"/>
      <c r="D12" s="192">
        <f>SUM(D13:D18)</f>
        <v>0</v>
      </c>
      <c r="E12" s="192">
        <f>SUM(E13:E18)</f>
        <v>0</v>
      </c>
      <c r="F12" s="192">
        <f>SUM(F13:F18)</f>
        <v>0</v>
      </c>
      <c r="G12" s="189"/>
    </row>
    <row r="13" spans="1:7" ht="18" customHeight="1" hidden="1">
      <c r="A13" s="193"/>
      <c r="B13" s="194"/>
      <c r="C13" s="193"/>
      <c r="D13" s="195"/>
      <c r="E13" s="196"/>
      <c r="F13" s="196"/>
      <c r="G13" s="197"/>
    </row>
    <row r="14" spans="1:7" ht="18" customHeight="1" hidden="1">
      <c r="A14" s="193"/>
      <c r="B14" s="194"/>
      <c r="C14" s="193"/>
      <c r="D14" s="195"/>
      <c r="E14" s="196"/>
      <c r="F14" s="196"/>
      <c r="G14" s="197"/>
    </row>
    <row r="15" spans="1:7" ht="18" customHeight="1" hidden="1">
      <c r="A15" s="193"/>
      <c r="B15" s="194"/>
      <c r="C15" s="193"/>
      <c r="D15" s="195"/>
      <c r="E15" s="196"/>
      <c r="F15" s="196"/>
      <c r="G15" s="197"/>
    </row>
    <row r="16" spans="1:7" ht="18" customHeight="1" hidden="1">
      <c r="A16" s="193">
        <v>150101</v>
      </c>
      <c r="B16" s="194" t="s">
        <v>64</v>
      </c>
      <c r="C16" s="193"/>
      <c r="D16" s="195"/>
      <c r="E16" s="196"/>
      <c r="F16" s="196"/>
      <c r="G16" s="197"/>
    </row>
    <row r="17" spans="1:7" ht="16.5" customHeight="1" hidden="1">
      <c r="A17" s="193"/>
      <c r="B17" s="194"/>
      <c r="C17" s="193"/>
      <c r="D17" s="195"/>
      <c r="E17" s="196"/>
      <c r="F17" s="196"/>
      <c r="G17" s="197"/>
    </row>
    <row r="18" spans="1:7" ht="18" hidden="1">
      <c r="A18" s="197"/>
      <c r="B18" s="260"/>
      <c r="C18" s="198"/>
      <c r="D18" s="198"/>
      <c r="E18" s="200"/>
      <c r="F18" s="200"/>
      <c r="G18" s="197"/>
    </row>
    <row r="19" spans="1:7" ht="27.75" customHeight="1">
      <c r="A19" s="197"/>
      <c r="B19" s="261" t="s">
        <v>204</v>
      </c>
      <c r="C19" s="184"/>
      <c r="D19" s="201">
        <f>D20+D33+D37+D41+D46+D50</f>
        <v>30425</v>
      </c>
      <c r="E19" s="201">
        <f>E20+E33+E37+E41+E46+E50</f>
        <v>10000</v>
      </c>
      <c r="F19" s="201">
        <f>F20+F33+F37+F41+F46+F50</f>
        <v>10000</v>
      </c>
      <c r="G19" s="202"/>
    </row>
    <row r="20" spans="1:7" s="208" customFormat="1" ht="89.25" customHeight="1">
      <c r="A20" s="203">
        <v>70201</v>
      </c>
      <c r="B20" s="204" t="s">
        <v>205</v>
      </c>
      <c r="C20" s="206"/>
      <c r="D20" s="206">
        <f>SUM(D21:D32)</f>
        <v>11225</v>
      </c>
      <c r="E20" s="206">
        <f>SUM(E21:E32)</f>
        <v>10000</v>
      </c>
      <c r="F20" s="206">
        <f>SUM(F21:F32)</f>
        <v>10000</v>
      </c>
      <c r="G20" s="207"/>
    </row>
    <row r="21" spans="1:7" ht="15.75" customHeight="1">
      <c r="A21" s="197"/>
      <c r="B21" s="209"/>
      <c r="C21" s="198">
        <v>2210</v>
      </c>
      <c r="D21" s="198">
        <v>11225</v>
      </c>
      <c r="E21" s="200"/>
      <c r="F21" s="200"/>
      <c r="G21" s="197" t="s">
        <v>358</v>
      </c>
    </row>
    <row r="22" spans="1:7" ht="15.75" customHeight="1">
      <c r="A22" s="197"/>
      <c r="B22" s="209"/>
      <c r="C22" s="198">
        <v>2271</v>
      </c>
      <c r="D22" s="198"/>
      <c r="E22" s="200"/>
      <c r="F22" s="200"/>
      <c r="G22" s="197" t="s">
        <v>357</v>
      </c>
    </row>
    <row r="23" spans="1:7" ht="15.75" customHeight="1">
      <c r="A23" s="197"/>
      <c r="B23" s="209"/>
      <c r="C23" s="198"/>
      <c r="D23" s="198"/>
      <c r="E23" s="200"/>
      <c r="F23" s="200"/>
      <c r="G23" s="197"/>
    </row>
    <row r="24" spans="1:7" ht="15.75" customHeight="1">
      <c r="A24" s="197"/>
      <c r="B24" s="209"/>
      <c r="C24" s="198">
        <v>3132</v>
      </c>
      <c r="D24" s="198"/>
      <c r="E24" s="200">
        <v>10000</v>
      </c>
      <c r="F24" s="200">
        <v>10000</v>
      </c>
      <c r="G24" s="197" t="s">
        <v>359</v>
      </c>
    </row>
    <row r="25" spans="1:7" ht="15.75" customHeight="1">
      <c r="A25" s="197"/>
      <c r="B25" s="209"/>
      <c r="C25" s="198"/>
      <c r="D25" s="198"/>
      <c r="E25" s="200"/>
      <c r="F25" s="200"/>
      <c r="G25" s="197" t="s">
        <v>305</v>
      </c>
    </row>
    <row r="26" spans="1:7" ht="15.75" customHeight="1" hidden="1">
      <c r="A26" s="197"/>
      <c r="B26" s="209"/>
      <c r="C26" s="198"/>
      <c r="D26" s="198"/>
      <c r="E26" s="200"/>
      <c r="F26" s="200"/>
      <c r="G26" s="197"/>
    </row>
    <row r="27" spans="1:7" ht="18" hidden="1">
      <c r="A27" s="197"/>
      <c r="B27" s="262"/>
      <c r="C27" s="198"/>
      <c r="D27" s="198"/>
      <c r="E27" s="200"/>
      <c r="F27" s="200"/>
      <c r="G27" s="210"/>
    </row>
    <row r="28" spans="1:7" ht="18" hidden="1">
      <c r="A28" s="197"/>
      <c r="B28" s="262"/>
      <c r="C28" s="198"/>
      <c r="D28" s="198"/>
      <c r="E28" s="200"/>
      <c r="F28" s="200"/>
      <c r="G28" s="197"/>
    </row>
    <row r="29" spans="1:7" ht="18" hidden="1">
      <c r="A29" s="197"/>
      <c r="B29" s="262"/>
      <c r="C29" s="198"/>
      <c r="D29" s="198"/>
      <c r="E29" s="200"/>
      <c r="F29" s="200"/>
      <c r="G29" s="197"/>
    </row>
    <row r="30" spans="1:7" ht="18" hidden="1">
      <c r="A30" s="197"/>
      <c r="B30" s="262"/>
      <c r="C30" s="198"/>
      <c r="D30" s="211"/>
      <c r="E30" s="212"/>
      <c r="F30" s="212"/>
      <c r="G30" s="213"/>
    </row>
    <row r="31" spans="1:7" ht="18" hidden="1">
      <c r="A31" s="197"/>
      <c r="B31" s="197"/>
      <c r="C31" s="199"/>
      <c r="D31" s="198"/>
      <c r="E31" s="200"/>
      <c r="F31" s="200"/>
      <c r="G31" s="197"/>
    </row>
    <row r="32" spans="1:7" ht="18" hidden="1">
      <c r="A32" s="197"/>
      <c r="B32" s="197"/>
      <c r="C32" s="199"/>
      <c r="D32" s="198"/>
      <c r="E32" s="200"/>
      <c r="F32" s="200"/>
      <c r="G32" s="197"/>
    </row>
    <row r="33" spans="1:7" ht="54.75" customHeight="1">
      <c r="A33" s="214" t="s">
        <v>94</v>
      </c>
      <c r="B33" s="215" t="s">
        <v>206</v>
      </c>
      <c r="C33" s="216"/>
      <c r="D33" s="217">
        <f>SUM(D34:D36)</f>
        <v>9400</v>
      </c>
      <c r="E33" s="217">
        <f>SUM(E34:E36)</f>
        <v>0</v>
      </c>
      <c r="F33" s="217">
        <f>SUM(F34:F36)</f>
        <v>0</v>
      </c>
      <c r="G33" s="197"/>
    </row>
    <row r="34" spans="1:7" ht="18">
      <c r="A34" s="197"/>
      <c r="B34" s="197"/>
      <c r="C34" s="199">
        <v>2271</v>
      </c>
      <c r="D34" s="211">
        <v>9400</v>
      </c>
      <c r="E34" s="212"/>
      <c r="F34" s="212"/>
      <c r="G34" s="213" t="s">
        <v>225</v>
      </c>
    </row>
    <row r="35" spans="1:7" ht="18">
      <c r="A35" s="197"/>
      <c r="B35" s="197"/>
      <c r="C35" s="199"/>
      <c r="D35" s="211"/>
      <c r="E35" s="212"/>
      <c r="F35" s="212"/>
      <c r="G35" s="213"/>
    </row>
    <row r="36" spans="1:7" ht="18" hidden="1">
      <c r="A36" s="197"/>
      <c r="B36" s="197"/>
      <c r="C36" s="199"/>
      <c r="D36" s="198"/>
      <c r="E36" s="200"/>
      <c r="F36" s="200"/>
      <c r="G36" s="197"/>
    </row>
    <row r="37" spans="1:7" s="208" customFormat="1" ht="37.5" hidden="1">
      <c r="A37" s="190" t="s">
        <v>97</v>
      </c>
      <c r="B37" s="215" t="s">
        <v>207</v>
      </c>
      <c r="C37" s="205"/>
      <c r="D37" s="206">
        <f>SUM(D38:D39)</f>
        <v>0</v>
      </c>
      <c r="E37" s="206">
        <f>SUM(E38:E39)</f>
        <v>0</v>
      </c>
      <c r="F37" s="206">
        <f>SUM(F38:F39)</f>
        <v>0</v>
      </c>
      <c r="G37" s="197"/>
    </row>
    <row r="38" spans="1:7" s="208" customFormat="1" ht="18.75" hidden="1">
      <c r="A38" s="190"/>
      <c r="B38" s="215"/>
      <c r="C38" s="205">
        <v>2240</v>
      </c>
      <c r="D38" s="206"/>
      <c r="E38" s="218"/>
      <c r="F38" s="218"/>
      <c r="G38" s="197"/>
    </row>
    <row r="39" spans="1:7" ht="18" hidden="1">
      <c r="A39" s="197"/>
      <c r="B39" s="197"/>
      <c r="C39" s="199"/>
      <c r="D39" s="198"/>
      <c r="E39" s="200"/>
      <c r="F39" s="200"/>
      <c r="G39" s="197"/>
    </row>
    <row r="40" spans="1:7" ht="18" hidden="1">
      <c r="A40" s="197"/>
      <c r="B40" s="197"/>
      <c r="C40" s="199"/>
      <c r="D40" s="198"/>
      <c r="E40" s="200"/>
      <c r="F40" s="200"/>
      <c r="G40" s="197"/>
    </row>
    <row r="41" spans="1:7" s="208" customFormat="1" ht="18.75" hidden="1">
      <c r="A41" s="190" t="s">
        <v>100</v>
      </c>
      <c r="B41" s="214" t="s">
        <v>208</v>
      </c>
      <c r="C41" s="205"/>
      <c r="D41" s="206">
        <f>SUM(D42:D45)</f>
        <v>0</v>
      </c>
      <c r="E41" s="206">
        <f>SUM(E42:E45)</f>
        <v>0</v>
      </c>
      <c r="F41" s="206">
        <f>SUM(F42:F45)</f>
        <v>0</v>
      </c>
      <c r="G41" s="197"/>
    </row>
    <row r="42" spans="1:7" ht="18" hidden="1">
      <c r="A42" s="197"/>
      <c r="B42" s="197"/>
      <c r="C42" s="199">
        <v>2210</v>
      </c>
      <c r="D42" s="198"/>
      <c r="E42" s="200"/>
      <c r="F42" s="200"/>
      <c r="G42" s="197"/>
    </row>
    <row r="43" spans="1:7" ht="18" hidden="1">
      <c r="A43" s="197"/>
      <c r="B43" s="197"/>
      <c r="C43" s="199">
        <v>2240</v>
      </c>
      <c r="D43" s="198"/>
      <c r="E43" s="200"/>
      <c r="F43" s="200"/>
      <c r="G43" s="197"/>
    </row>
    <row r="44" spans="1:7" ht="18" hidden="1">
      <c r="A44" s="197"/>
      <c r="B44" s="197"/>
      <c r="C44" s="199"/>
      <c r="D44" s="198"/>
      <c r="E44" s="200"/>
      <c r="F44" s="200"/>
      <c r="G44" s="197"/>
    </row>
    <row r="45" spans="1:7" ht="18" hidden="1">
      <c r="A45" s="197"/>
      <c r="B45" s="197"/>
      <c r="C45" s="199"/>
      <c r="D45" s="198"/>
      <c r="E45" s="200"/>
      <c r="F45" s="200"/>
      <c r="G45" s="197"/>
    </row>
    <row r="46" spans="1:7" s="208" customFormat="1" ht="38.25" customHeight="1" hidden="1">
      <c r="A46" s="190" t="s">
        <v>102</v>
      </c>
      <c r="B46" s="215" t="s">
        <v>209</v>
      </c>
      <c r="C46" s="205"/>
      <c r="D46" s="206">
        <f>D47+D48+D49</f>
        <v>0</v>
      </c>
      <c r="E46" s="206">
        <f>E47+E48+E49</f>
        <v>0</v>
      </c>
      <c r="F46" s="206">
        <f>F47+F48+F49</f>
        <v>0</v>
      </c>
      <c r="G46" s="197"/>
    </row>
    <row r="47" spans="1:7" ht="18" hidden="1">
      <c r="A47" s="197"/>
      <c r="B47" s="197"/>
      <c r="C47" s="199">
        <v>2210</v>
      </c>
      <c r="D47" s="198"/>
      <c r="E47" s="200"/>
      <c r="F47" s="200"/>
      <c r="G47" s="197"/>
    </row>
    <row r="48" spans="1:7" ht="18" hidden="1">
      <c r="A48" s="197"/>
      <c r="B48" s="197"/>
      <c r="C48" s="199">
        <v>2240</v>
      </c>
      <c r="D48" s="198"/>
      <c r="E48" s="200"/>
      <c r="F48" s="200"/>
      <c r="G48" s="197"/>
    </row>
    <row r="49" spans="1:7" ht="18" hidden="1">
      <c r="A49" s="197"/>
      <c r="B49" s="197"/>
      <c r="C49" s="199">
        <v>2282</v>
      </c>
      <c r="D49" s="198"/>
      <c r="E49" s="200"/>
      <c r="F49" s="200"/>
      <c r="G49" s="197"/>
    </row>
    <row r="50" spans="1:7" ht="18.75">
      <c r="A50" s="214" t="s">
        <v>104</v>
      </c>
      <c r="B50" s="214" t="s">
        <v>210</v>
      </c>
      <c r="C50" s="216"/>
      <c r="D50" s="217">
        <f>D51+D52</f>
        <v>9800</v>
      </c>
      <c r="E50" s="217">
        <f>E51+E52</f>
        <v>0</v>
      </c>
      <c r="F50" s="217">
        <f>F51+F52</f>
        <v>0</v>
      </c>
      <c r="G50" s="197"/>
    </row>
    <row r="51" spans="1:7" ht="18">
      <c r="A51" s="197"/>
      <c r="B51" s="197"/>
      <c r="C51" s="199">
        <v>2271</v>
      </c>
      <c r="D51" s="198">
        <v>9800</v>
      </c>
      <c r="E51" s="200"/>
      <c r="F51" s="200"/>
      <c r="G51" s="197" t="s">
        <v>225</v>
      </c>
    </row>
    <row r="52" spans="1:7" ht="18">
      <c r="A52" s="197"/>
      <c r="B52" s="197"/>
      <c r="C52" s="199"/>
      <c r="D52" s="211"/>
      <c r="E52" s="212"/>
      <c r="F52" s="212"/>
      <c r="G52" s="213"/>
    </row>
    <row r="53" spans="1:7" ht="18">
      <c r="A53" s="197"/>
      <c r="B53" s="197"/>
      <c r="C53" s="199"/>
      <c r="D53" s="211"/>
      <c r="E53" s="212"/>
      <c r="F53" s="212"/>
      <c r="G53" s="213"/>
    </row>
    <row r="54" spans="1:7" ht="18">
      <c r="A54" s="197"/>
      <c r="B54" s="219" t="s">
        <v>211</v>
      </c>
      <c r="C54" s="220"/>
      <c r="D54" s="219">
        <f>D56+D64</f>
        <v>112800</v>
      </c>
      <c r="E54" s="219">
        <f>E56+E64</f>
        <v>0</v>
      </c>
      <c r="F54" s="219">
        <f>F56+F64</f>
        <v>0</v>
      </c>
      <c r="G54" s="197"/>
    </row>
    <row r="55" spans="1:7" ht="18">
      <c r="A55" s="197"/>
      <c r="B55" s="197"/>
      <c r="C55" s="199"/>
      <c r="D55" s="198"/>
      <c r="E55" s="200"/>
      <c r="F55" s="200"/>
      <c r="G55" s="197"/>
    </row>
    <row r="56" spans="1:7" s="208" customFormat="1" ht="18.75">
      <c r="A56" s="206" t="s">
        <v>70</v>
      </c>
      <c r="B56" s="221" t="s">
        <v>72</v>
      </c>
      <c r="C56" s="222"/>
      <c r="D56" s="223">
        <f>SUM(D57:D63)</f>
        <v>102000</v>
      </c>
      <c r="E56" s="223">
        <f>SUM(E57:E63)</f>
        <v>0</v>
      </c>
      <c r="F56" s="223">
        <f>SUM(F57:F63)</f>
        <v>0</v>
      </c>
      <c r="G56" s="197"/>
    </row>
    <row r="57" spans="1:7" ht="63" customHeight="1">
      <c r="A57" s="198"/>
      <c r="B57" s="224"/>
      <c r="C57" s="225">
        <v>2271</v>
      </c>
      <c r="D57" s="226">
        <v>102000</v>
      </c>
      <c r="E57" s="227"/>
      <c r="F57" s="227"/>
      <c r="G57" s="210" t="s">
        <v>365</v>
      </c>
    </row>
    <row r="58" spans="1:7" ht="16.5" customHeight="1">
      <c r="A58" s="198"/>
      <c r="B58" s="224"/>
      <c r="C58" s="225"/>
      <c r="D58" s="226"/>
      <c r="E58" s="227"/>
      <c r="F58" s="227"/>
      <c r="G58" s="197"/>
    </row>
    <row r="59" spans="1:7" ht="16.5" customHeight="1" hidden="1">
      <c r="A59" s="198"/>
      <c r="B59" s="224"/>
      <c r="C59" s="225"/>
      <c r="D59" s="226"/>
      <c r="E59" s="227"/>
      <c r="F59" s="227"/>
      <c r="G59" s="197"/>
    </row>
    <row r="60" spans="1:7" ht="15" customHeight="1" hidden="1">
      <c r="A60" s="198"/>
      <c r="B60" s="224"/>
      <c r="C60" s="225"/>
      <c r="D60" s="226"/>
      <c r="E60" s="227"/>
      <c r="F60" s="227"/>
      <c r="G60" s="210"/>
    </row>
    <row r="61" spans="1:7" ht="16.5" customHeight="1" hidden="1">
      <c r="A61" s="198"/>
      <c r="B61" s="224"/>
      <c r="C61" s="225"/>
      <c r="D61" s="228"/>
      <c r="E61" s="227"/>
      <c r="F61" s="227"/>
      <c r="G61" s="213"/>
    </row>
    <row r="62" spans="1:7" ht="16.5" customHeight="1" hidden="1">
      <c r="A62" s="198"/>
      <c r="B62" s="224"/>
      <c r="C62" s="225"/>
      <c r="D62" s="228"/>
      <c r="E62" s="227"/>
      <c r="F62" s="227"/>
      <c r="G62" s="213"/>
    </row>
    <row r="63" spans="1:7" ht="16.5" customHeight="1">
      <c r="A63" s="198"/>
      <c r="B63" s="224"/>
      <c r="C63" s="225"/>
      <c r="D63" s="226"/>
      <c r="E63" s="227"/>
      <c r="F63" s="227"/>
      <c r="G63" s="197"/>
    </row>
    <row r="64" spans="1:7" ht="25.5" customHeight="1">
      <c r="A64" s="217" t="s">
        <v>73</v>
      </c>
      <c r="B64" s="229" t="s">
        <v>212</v>
      </c>
      <c r="C64" s="230"/>
      <c r="D64" s="231">
        <f>SUM(D65:D69)</f>
        <v>10800</v>
      </c>
      <c r="E64" s="231">
        <f>SUM(E65:E69)</f>
        <v>0</v>
      </c>
      <c r="F64" s="231">
        <f>SUM(F65:F69)</f>
        <v>0</v>
      </c>
      <c r="G64" s="197"/>
    </row>
    <row r="65" spans="1:7" ht="21" customHeight="1">
      <c r="A65" s="198"/>
      <c r="B65" s="224"/>
      <c r="C65" s="225">
        <v>2271</v>
      </c>
      <c r="D65" s="226">
        <v>10800</v>
      </c>
      <c r="E65" s="227"/>
      <c r="F65" s="227"/>
      <c r="G65" s="197" t="s">
        <v>225</v>
      </c>
    </row>
    <row r="66" spans="1:7" ht="21" customHeight="1">
      <c r="A66" s="198"/>
      <c r="B66" s="224"/>
      <c r="C66" s="225"/>
      <c r="D66" s="228"/>
      <c r="E66" s="227"/>
      <c r="F66" s="227"/>
      <c r="G66" s="213"/>
    </row>
    <row r="67" spans="1:7" ht="21" customHeight="1" hidden="1">
      <c r="A67" s="198"/>
      <c r="B67" s="224"/>
      <c r="C67" s="225"/>
      <c r="D67" s="226"/>
      <c r="E67" s="227"/>
      <c r="F67" s="227"/>
      <c r="G67" s="197"/>
    </row>
    <row r="68" spans="1:7" ht="21" customHeight="1" hidden="1">
      <c r="A68" s="198"/>
      <c r="B68" s="224"/>
      <c r="C68" s="225"/>
      <c r="D68" s="226"/>
      <c r="E68" s="227"/>
      <c r="F68" s="227"/>
      <c r="G68" s="197"/>
    </row>
    <row r="69" spans="1:7" ht="19.5" customHeight="1" hidden="1">
      <c r="A69" s="197"/>
      <c r="B69" s="197"/>
      <c r="C69" s="199"/>
      <c r="D69" s="198"/>
      <c r="E69" s="200"/>
      <c r="F69" s="200"/>
      <c r="G69" s="197"/>
    </row>
    <row r="70" spans="1:7" ht="51" customHeight="1">
      <c r="A70" s="232" t="s">
        <v>164</v>
      </c>
      <c r="B70" s="233" t="s">
        <v>165</v>
      </c>
      <c r="C70" s="230"/>
      <c r="D70" s="231">
        <f>SUM(D71)</f>
        <v>0</v>
      </c>
      <c r="E70" s="231">
        <f>SUM(E71)</f>
        <v>0</v>
      </c>
      <c r="F70" s="231">
        <f>SUM(F71)</f>
        <v>0</v>
      </c>
      <c r="G70" s="197"/>
    </row>
    <row r="71" spans="1:7" ht="19.5" customHeight="1">
      <c r="A71" s="234"/>
      <c r="B71" s="234"/>
      <c r="C71" s="225">
        <v>2730</v>
      </c>
      <c r="D71" s="235"/>
      <c r="E71" s="236"/>
      <c r="F71" s="236"/>
      <c r="G71" s="237"/>
    </row>
    <row r="72" spans="1:7" ht="19.5" customHeight="1">
      <c r="A72" s="234"/>
      <c r="B72" s="234"/>
      <c r="C72" s="225"/>
      <c r="D72" s="226"/>
      <c r="E72" s="200"/>
      <c r="F72" s="200"/>
      <c r="G72" s="197"/>
    </row>
    <row r="73" spans="1:7" ht="19.5" customHeight="1" hidden="1">
      <c r="A73" s="197" t="s">
        <v>213</v>
      </c>
      <c r="B73" s="197" t="s">
        <v>214</v>
      </c>
      <c r="C73" s="199"/>
      <c r="D73" s="198">
        <f>SUM(D74:D76)</f>
        <v>0</v>
      </c>
      <c r="E73" s="200"/>
      <c r="F73" s="200"/>
      <c r="G73" s="197"/>
    </row>
    <row r="74" spans="1:7" ht="19.5" customHeight="1" hidden="1">
      <c r="A74" s="197"/>
      <c r="B74" s="197"/>
      <c r="C74" s="199"/>
      <c r="D74" s="198"/>
      <c r="E74" s="200"/>
      <c r="F74" s="200"/>
      <c r="G74" s="197"/>
    </row>
    <row r="75" spans="1:7" ht="19.5" customHeight="1" hidden="1">
      <c r="A75" s="197"/>
      <c r="B75" s="197"/>
      <c r="C75" s="199"/>
      <c r="D75" s="198"/>
      <c r="E75" s="200"/>
      <c r="F75" s="200"/>
      <c r="G75" s="197"/>
    </row>
    <row r="76" spans="1:7" ht="19.5" customHeight="1" hidden="1">
      <c r="A76" s="197"/>
      <c r="B76" s="197"/>
      <c r="C76" s="199"/>
      <c r="D76" s="198"/>
      <c r="E76" s="200"/>
      <c r="F76" s="200"/>
      <c r="G76" s="197"/>
    </row>
    <row r="77" spans="1:7" ht="42" customHeight="1" hidden="1">
      <c r="A77" s="214" t="s">
        <v>84</v>
      </c>
      <c r="B77" s="215" t="s">
        <v>215</v>
      </c>
      <c r="C77" s="199"/>
      <c r="D77" s="198">
        <f>SUM(D78:D80)</f>
        <v>0</v>
      </c>
      <c r="E77" s="198">
        <f>SUM(E78:E80)</f>
        <v>0</v>
      </c>
      <c r="F77" s="198">
        <f>SUM(F78:F80)</f>
        <v>0</v>
      </c>
      <c r="G77" s="197"/>
    </row>
    <row r="78" spans="1:7" ht="19.5" customHeight="1" hidden="1">
      <c r="A78" s="197"/>
      <c r="B78" s="197"/>
      <c r="C78" s="199">
        <v>2210</v>
      </c>
      <c r="D78" s="238"/>
      <c r="E78" s="200"/>
      <c r="F78" s="200"/>
      <c r="G78" s="197"/>
    </row>
    <row r="79" spans="1:7" ht="19.5" customHeight="1" hidden="1">
      <c r="A79" s="197"/>
      <c r="B79" s="197"/>
      <c r="C79" s="199">
        <v>2120</v>
      </c>
      <c r="D79" s="211"/>
      <c r="E79" s="200"/>
      <c r="F79" s="200"/>
      <c r="G79" s="213"/>
    </row>
    <row r="80" spans="1:7" ht="19.5" customHeight="1" hidden="1">
      <c r="A80" s="197"/>
      <c r="B80" s="197"/>
      <c r="C80" s="199"/>
      <c r="D80" s="198"/>
      <c r="E80" s="200"/>
      <c r="F80" s="200"/>
      <c r="G80" s="197"/>
    </row>
    <row r="81" spans="1:7" ht="19.5" customHeight="1" hidden="1">
      <c r="A81" s="197"/>
      <c r="B81" s="197"/>
      <c r="C81" s="199"/>
      <c r="D81" s="198"/>
      <c r="E81" s="200"/>
      <c r="F81" s="200"/>
      <c r="G81" s="197"/>
    </row>
    <row r="82" spans="1:7" s="208" customFormat="1" ht="19.5" customHeight="1" hidden="1">
      <c r="A82" s="190"/>
      <c r="B82" s="239" t="s">
        <v>216</v>
      </c>
      <c r="C82" s="222"/>
      <c r="D82" s="239">
        <f>D84+D88+D95+D100+D106+D111</f>
        <v>0</v>
      </c>
      <c r="E82" s="239">
        <f>E84+E88+E95+E100+E106+E111</f>
        <v>0</v>
      </c>
      <c r="F82" s="239">
        <f>F84+F88+F95+F100+F106+F111</f>
        <v>0</v>
      </c>
      <c r="G82" s="197"/>
    </row>
    <row r="83" spans="1:7" ht="19.5" customHeight="1" hidden="1">
      <c r="A83" s="197"/>
      <c r="B83" s="197"/>
      <c r="C83" s="199"/>
      <c r="D83" s="198"/>
      <c r="E83" s="200"/>
      <c r="F83" s="200"/>
      <c r="G83" s="197"/>
    </row>
    <row r="84" spans="1:7" s="208" customFormat="1" ht="58.5" customHeight="1" hidden="1">
      <c r="A84" s="190">
        <v>110103</v>
      </c>
      <c r="B84" s="240" t="s">
        <v>217</v>
      </c>
      <c r="C84" s="205"/>
      <c r="D84" s="206">
        <f>SUM(D85:D86)</f>
        <v>0</v>
      </c>
      <c r="E84" s="206">
        <f>SUM(E85:E86)</f>
        <v>0</v>
      </c>
      <c r="F84" s="206">
        <f>SUM(F85:F86)</f>
        <v>0</v>
      </c>
      <c r="G84" s="197"/>
    </row>
    <row r="85" spans="1:7" ht="19.5" customHeight="1" hidden="1">
      <c r="A85" s="197"/>
      <c r="B85" s="197"/>
      <c r="C85" s="199">
        <v>2210</v>
      </c>
      <c r="D85" s="198"/>
      <c r="E85" s="200"/>
      <c r="F85" s="200"/>
      <c r="G85" s="197"/>
    </row>
    <row r="86" spans="1:7" ht="19.5" customHeight="1" hidden="1">
      <c r="A86" s="197"/>
      <c r="B86" s="197"/>
      <c r="C86" s="199">
        <v>2240</v>
      </c>
      <c r="D86" s="198"/>
      <c r="E86" s="200"/>
      <c r="F86" s="200"/>
      <c r="G86" s="197"/>
    </row>
    <row r="87" spans="1:7" ht="18" customHeight="1" hidden="1">
      <c r="A87" s="197"/>
      <c r="B87" s="197"/>
      <c r="C87" s="199"/>
      <c r="D87" s="198"/>
      <c r="E87" s="200"/>
      <c r="F87" s="200"/>
      <c r="G87" s="197"/>
    </row>
    <row r="88" spans="1:7" s="208" customFormat="1" ht="18" customHeight="1" hidden="1">
      <c r="A88" s="190">
        <v>110201</v>
      </c>
      <c r="B88" s="190" t="s">
        <v>180</v>
      </c>
      <c r="C88" s="205"/>
      <c r="D88" s="206">
        <f>SUM(D89:D94)</f>
        <v>0</v>
      </c>
      <c r="E88" s="206">
        <f>SUM(E91:E93)</f>
        <v>0</v>
      </c>
      <c r="F88" s="206">
        <f>SUM(F91:F93)</f>
        <v>0</v>
      </c>
      <c r="G88" s="197"/>
    </row>
    <row r="89" spans="1:7" s="208" customFormat="1" ht="18" customHeight="1" hidden="1">
      <c r="A89" s="190"/>
      <c r="B89" s="190"/>
      <c r="C89" s="205"/>
      <c r="D89" s="206"/>
      <c r="E89" s="218"/>
      <c r="F89" s="218"/>
      <c r="G89" s="197"/>
    </row>
    <row r="90" spans="1:7" s="208" customFormat="1" ht="18" customHeight="1" hidden="1">
      <c r="A90" s="190"/>
      <c r="B90" s="190"/>
      <c r="C90" s="205"/>
      <c r="D90" s="206"/>
      <c r="E90" s="218"/>
      <c r="F90" s="218"/>
      <c r="G90" s="197"/>
    </row>
    <row r="91" spans="1:7" ht="18" customHeight="1" hidden="1">
      <c r="A91" s="197"/>
      <c r="B91" s="197"/>
      <c r="C91" s="199"/>
      <c r="D91" s="198"/>
      <c r="E91" s="200"/>
      <c r="F91" s="200"/>
      <c r="G91" s="197"/>
    </row>
    <row r="92" spans="1:7" ht="18" customHeight="1" hidden="1">
      <c r="A92" s="197"/>
      <c r="B92" s="197"/>
      <c r="C92" s="199"/>
      <c r="D92" s="211"/>
      <c r="E92" s="200"/>
      <c r="F92" s="200"/>
      <c r="G92" s="213"/>
    </row>
    <row r="93" spans="1:7" ht="18" customHeight="1" hidden="1">
      <c r="A93" s="197"/>
      <c r="B93" s="197"/>
      <c r="C93" s="199"/>
      <c r="D93" s="198"/>
      <c r="E93" s="200"/>
      <c r="F93" s="200"/>
      <c r="G93" s="197"/>
    </row>
    <row r="94" spans="1:7" ht="18" customHeight="1" hidden="1">
      <c r="A94" s="197"/>
      <c r="B94" s="197"/>
      <c r="C94" s="199"/>
      <c r="D94" s="198"/>
      <c r="E94" s="200"/>
      <c r="F94" s="200"/>
      <c r="G94" s="197"/>
    </row>
    <row r="95" spans="1:7" s="208" customFormat="1" ht="18" customHeight="1" hidden="1">
      <c r="A95" s="190">
        <v>110202</v>
      </c>
      <c r="B95" s="190" t="s">
        <v>218</v>
      </c>
      <c r="C95" s="205"/>
      <c r="D95" s="206">
        <f>D96+D97+D98</f>
        <v>0</v>
      </c>
      <c r="E95" s="206">
        <f>E96+E97+E98</f>
        <v>0</v>
      </c>
      <c r="F95" s="206">
        <f>F96+F97+F98</f>
        <v>0</v>
      </c>
      <c r="G95" s="197"/>
    </row>
    <row r="96" spans="1:7" ht="18" customHeight="1" hidden="1">
      <c r="A96" s="197"/>
      <c r="B96" s="197"/>
      <c r="C96" s="199">
        <v>2800</v>
      </c>
      <c r="D96" s="198"/>
      <c r="E96" s="200"/>
      <c r="F96" s="200"/>
      <c r="G96" s="197"/>
    </row>
    <row r="97" spans="1:7" ht="18" customHeight="1" hidden="1">
      <c r="A97" s="197"/>
      <c r="B97" s="197"/>
      <c r="C97" s="199"/>
      <c r="D97" s="198"/>
      <c r="E97" s="200"/>
      <c r="F97" s="200"/>
      <c r="G97" s="197"/>
    </row>
    <row r="98" spans="1:7" ht="18" customHeight="1" hidden="1">
      <c r="A98" s="197"/>
      <c r="B98" s="197"/>
      <c r="C98" s="199"/>
      <c r="D98" s="198"/>
      <c r="E98" s="200"/>
      <c r="F98" s="200"/>
      <c r="G98" s="197"/>
    </row>
    <row r="99" spans="1:7" ht="18" customHeight="1" hidden="1">
      <c r="A99" s="197"/>
      <c r="B99" s="197"/>
      <c r="C99" s="199"/>
      <c r="D99" s="198"/>
      <c r="E99" s="200"/>
      <c r="F99" s="200"/>
      <c r="G99" s="197"/>
    </row>
    <row r="100" spans="1:7" s="208" customFormat="1" ht="32.25" customHeight="1" hidden="1">
      <c r="A100" s="206">
        <v>110204</v>
      </c>
      <c r="B100" s="190" t="s">
        <v>219</v>
      </c>
      <c r="C100" s="205"/>
      <c r="D100" s="206">
        <f>SUM(D101:D104)</f>
        <v>0</v>
      </c>
      <c r="E100" s="206">
        <f>SUM(E101:E104)</f>
        <v>0</v>
      </c>
      <c r="F100" s="206">
        <f>SUM(F101:F104)</f>
        <v>0</v>
      </c>
      <c r="G100" s="197"/>
    </row>
    <row r="101" spans="1:7" ht="18.75" customHeight="1" hidden="1">
      <c r="A101" s="198"/>
      <c r="B101" s="197"/>
      <c r="C101" s="199">
        <v>2210</v>
      </c>
      <c r="D101" s="198"/>
      <c r="E101" s="200"/>
      <c r="F101" s="200"/>
      <c r="G101" s="197"/>
    </row>
    <row r="102" spans="1:7" ht="18" hidden="1">
      <c r="A102" s="198"/>
      <c r="B102" s="197"/>
      <c r="C102" s="225">
        <v>2240</v>
      </c>
      <c r="D102" s="198"/>
      <c r="E102" s="200"/>
      <c r="F102" s="200"/>
      <c r="G102" s="197"/>
    </row>
    <row r="103" spans="1:7" ht="18" hidden="1">
      <c r="A103" s="198"/>
      <c r="B103" s="197"/>
      <c r="C103" s="225">
        <v>2120</v>
      </c>
      <c r="D103" s="211"/>
      <c r="E103" s="200"/>
      <c r="F103" s="200"/>
      <c r="G103" s="213"/>
    </row>
    <row r="104" spans="1:7" ht="18" hidden="1">
      <c r="A104" s="198"/>
      <c r="B104" s="197"/>
      <c r="C104" s="225">
        <v>2800</v>
      </c>
      <c r="D104" s="198"/>
      <c r="E104" s="200"/>
      <c r="F104" s="200"/>
      <c r="G104" s="197"/>
    </row>
    <row r="105" spans="1:7" ht="17.25" customHeight="1" hidden="1">
      <c r="A105" s="198"/>
      <c r="B105" s="224"/>
      <c r="C105" s="225"/>
      <c r="D105" s="226"/>
      <c r="E105" s="227"/>
      <c r="F105" s="227"/>
      <c r="G105" s="197"/>
    </row>
    <row r="106" spans="1:7" s="208" customFormat="1" ht="37.5" hidden="1">
      <c r="A106" s="206">
        <v>110205</v>
      </c>
      <c r="B106" s="241" t="s">
        <v>220</v>
      </c>
      <c r="C106" s="205"/>
      <c r="D106" s="223">
        <f>SUM(D107:D109)</f>
        <v>0</v>
      </c>
      <c r="E106" s="223">
        <f>SUM(E107:E109)</f>
        <v>0</v>
      </c>
      <c r="F106" s="223">
        <f>SUM(F107:F109)</f>
        <v>0</v>
      </c>
      <c r="G106" s="197"/>
    </row>
    <row r="107" spans="1:7" s="208" customFormat="1" ht="18.75" hidden="1">
      <c r="A107" s="206"/>
      <c r="B107" s="241"/>
      <c r="C107" s="205">
        <v>2120</v>
      </c>
      <c r="D107" s="242"/>
      <c r="E107" s="243"/>
      <c r="F107" s="243"/>
      <c r="G107" s="213"/>
    </row>
    <row r="108" spans="1:7" s="208" customFormat="1" ht="18.75" hidden="1">
      <c r="A108" s="206"/>
      <c r="B108" s="241"/>
      <c r="C108" s="205">
        <v>2800</v>
      </c>
      <c r="D108" s="223"/>
      <c r="E108" s="243"/>
      <c r="F108" s="243"/>
      <c r="G108" s="197"/>
    </row>
    <row r="109" spans="1:7" ht="18" hidden="1">
      <c r="A109" s="198"/>
      <c r="B109" s="224"/>
      <c r="C109" s="199"/>
      <c r="D109" s="226"/>
      <c r="E109" s="227"/>
      <c r="F109" s="227"/>
      <c r="G109" s="197"/>
    </row>
    <row r="110" spans="1:7" ht="18" hidden="1">
      <c r="A110" s="198"/>
      <c r="B110" s="224"/>
      <c r="C110" s="199"/>
      <c r="D110" s="226"/>
      <c r="E110" s="227"/>
      <c r="F110" s="227"/>
      <c r="G110" s="197"/>
    </row>
    <row r="111" spans="1:7" s="208" customFormat="1" ht="37.5" hidden="1">
      <c r="A111" s="206">
        <v>110502</v>
      </c>
      <c r="B111" s="241" t="s">
        <v>221</v>
      </c>
      <c r="C111" s="205"/>
      <c r="D111" s="223">
        <f>SUM(D112:D115)</f>
        <v>0</v>
      </c>
      <c r="E111" s="223">
        <f>SUM(E112:E115)</f>
        <v>0</v>
      </c>
      <c r="F111" s="223">
        <f>SUM(F112:F115)</f>
        <v>0</v>
      </c>
      <c r="G111" s="197"/>
    </row>
    <row r="112" spans="1:7" ht="18" hidden="1">
      <c r="A112" s="198"/>
      <c r="B112" s="224"/>
      <c r="C112" s="199"/>
      <c r="D112" s="226"/>
      <c r="E112" s="227"/>
      <c r="F112" s="227"/>
      <c r="G112" s="197"/>
    </row>
    <row r="113" spans="1:7" ht="18" hidden="1">
      <c r="A113" s="198"/>
      <c r="B113" s="224"/>
      <c r="C113" s="199"/>
      <c r="D113" s="226"/>
      <c r="E113" s="227"/>
      <c r="F113" s="227"/>
      <c r="G113" s="197"/>
    </row>
    <row r="114" spans="1:7" ht="18" hidden="1">
      <c r="A114" s="198"/>
      <c r="B114" s="224"/>
      <c r="C114" s="199"/>
      <c r="D114" s="226"/>
      <c r="E114" s="227"/>
      <c r="F114" s="227"/>
      <c r="G114" s="197"/>
    </row>
    <row r="115" spans="1:7" ht="18" hidden="1">
      <c r="A115" s="198"/>
      <c r="B115" s="224"/>
      <c r="C115" s="199"/>
      <c r="D115" s="226"/>
      <c r="E115" s="227"/>
      <c r="F115" s="227"/>
      <c r="G115" s="197"/>
    </row>
    <row r="116" spans="1:7" ht="18" hidden="1">
      <c r="A116" s="198"/>
      <c r="B116" s="224"/>
      <c r="C116" s="199"/>
      <c r="D116" s="226"/>
      <c r="E116" s="227"/>
      <c r="F116" s="227"/>
      <c r="G116" s="197"/>
    </row>
    <row r="117" spans="1:7" ht="18" hidden="1">
      <c r="A117" s="198">
        <v>130110</v>
      </c>
      <c r="B117" s="224" t="s">
        <v>222</v>
      </c>
      <c r="C117" s="199">
        <v>2610</v>
      </c>
      <c r="D117" s="226"/>
      <c r="E117" s="227"/>
      <c r="F117" s="227"/>
      <c r="G117" s="197"/>
    </row>
    <row r="118" spans="1:7" ht="18" hidden="1">
      <c r="A118" s="198"/>
      <c r="B118" s="224"/>
      <c r="C118" s="199"/>
      <c r="D118" s="226"/>
      <c r="E118" s="227"/>
      <c r="F118" s="227"/>
      <c r="G118" s="197"/>
    </row>
    <row r="119" spans="1:7" ht="18" hidden="1">
      <c r="A119" s="198"/>
      <c r="B119" s="224"/>
      <c r="C119" s="199"/>
      <c r="D119" s="226"/>
      <c r="E119" s="227"/>
      <c r="F119" s="227"/>
      <c r="G119" s="197"/>
    </row>
    <row r="120" spans="1:7" s="208" customFormat="1" ht="23.25" customHeight="1" hidden="1">
      <c r="A120" s="206">
        <v>250380</v>
      </c>
      <c r="B120" s="241" t="s">
        <v>191</v>
      </c>
      <c r="C120" s="205">
        <v>3220</v>
      </c>
      <c r="D120" s="223">
        <f>D121+D122</f>
        <v>0</v>
      </c>
      <c r="E120" s="243"/>
      <c r="F120" s="243"/>
      <c r="G120" s="197"/>
    </row>
    <row r="121" spans="1:7" s="208" customFormat="1" ht="20.25" customHeight="1" hidden="1">
      <c r="A121" s="206"/>
      <c r="B121" s="241"/>
      <c r="C121" s="205"/>
      <c r="D121" s="223"/>
      <c r="E121" s="243"/>
      <c r="F121" s="243"/>
      <c r="G121" s="197"/>
    </row>
    <row r="122" spans="1:7" s="208" customFormat="1" ht="20.25" customHeight="1" hidden="1">
      <c r="A122" s="206"/>
      <c r="B122" s="241"/>
      <c r="C122" s="205"/>
      <c r="D122" s="223"/>
      <c r="E122" s="243"/>
      <c r="F122" s="243"/>
      <c r="G122" s="197"/>
    </row>
    <row r="123" spans="1:7" s="208" customFormat="1" ht="18.75" customHeight="1" hidden="1">
      <c r="A123" s="206"/>
      <c r="B123" s="241"/>
      <c r="C123" s="205"/>
      <c r="D123" s="223"/>
      <c r="E123" s="243"/>
      <c r="F123" s="243"/>
      <c r="G123" s="197"/>
    </row>
    <row r="124" spans="1:7" s="208" customFormat="1" ht="23.25" customHeight="1" hidden="1">
      <c r="A124" s="206">
        <v>250404</v>
      </c>
      <c r="B124" s="241" t="s">
        <v>223</v>
      </c>
      <c r="C124" s="205"/>
      <c r="D124" s="223">
        <f>SUM(D125:D126)</f>
        <v>0</v>
      </c>
      <c r="E124" s="243"/>
      <c r="F124" s="243"/>
      <c r="G124" s="197"/>
    </row>
    <row r="125" spans="1:7" s="208" customFormat="1" ht="20.25" customHeight="1" hidden="1">
      <c r="A125" s="206"/>
      <c r="B125" s="241"/>
      <c r="C125" s="205">
        <v>2610</v>
      </c>
      <c r="D125" s="223"/>
      <c r="E125" s="243"/>
      <c r="F125" s="243"/>
      <c r="G125" s="197"/>
    </row>
    <row r="126" spans="1:7" s="208" customFormat="1" ht="21.75" customHeight="1" hidden="1">
      <c r="A126" s="206"/>
      <c r="B126" s="241"/>
      <c r="C126" s="205">
        <v>2610</v>
      </c>
      <c r="D126" s="223"/>
      <c r="E126" s="243"/>
      <c r="F126" s="243"/>
      <c r="G126" s="197"/>
    </row>
    <row r="127" spans="1:7" s="208" customFormat="1" ht="14.25" customHeight="1">
      <c r="A127" s="206"/>
      <c r="B127" s="241"/>
      <c r="C127" s="205"/>
      <c r="D127" s="223"/>
      <c r="E127" s="243"/>
      <c r="F127" s="243"/>
      <c r="G127" s="197"/>
    </row>
    <row r="128" spans="1:7" s="208" customFormat="1" ht="18.75">
      <c r="A128" s="206">
        <v>250380</v>
      </c>
      <c r="B128" s="241" t="s">
        <v>356</v>
      </c>
      <c r="C128" s="205"/>
      <c r="D128" s="223">
        <f>SUM(D129:D130)</f>
        <v>0</v>
      </c>
      <c r="E128" s="223">
        <v>910000</v>
      </c>
      <c r="F128" s="223">
        <v>910000</v>
      </c>
      <c r="G128" s="197"/>
    </row>
    <row r="129" spans="1:7" s="208" customFormat="1" ht="18.75">
      <c r="A129" s="206"/>
      <c r="B129" s="241"/>
      <c r="C129" s="205"/>
      <c r="D129" s="223"/>
      <c r="E129" s="243"/>
      <c r="F129" s="243"/>
      <c r="G129" s="197"/>
    </row>
    <row r="130" spans="1:7" s="208" customFormat="1" ht="18.75">
      <c r="A130" s="206"/>
      <c r="B130" s="241"/>
      <c r="C130" s="205"/>
      <c r="D130" s="223"/>
      <c r="E130" s="243"/>
      <c r="F130" s="243"/>
      <c r="G130" s="197"/>
    </row>
    <row r="131" spans="1:7" s="208" customFormat="1" ht="18.75">
      <c r="A131" s="206"/>
      <c r="B131" s="241"/>
      <c r="C131" s="205"/>
      <c r="D131" s="223"/>
      <c r="E131" s="243"/>
      <c r="F131" s="243"/>
      <c r="G131" s="197"/>
    </row>
    <row r="132" spans="1:11" ht="18">
      <c r="A132" s="198"/>
      <c r="B132" s="244" t="s">
        <v>224</v>
      </c>
      <c r="C132" s="245"/>
      <c r="D132" s="246"/>
      <c r="E132" s="246"/>
      <c r="F132" s="246"/>
      <c r="G132" s="197"/>
      <c r="H132" s="247"/>
      <c r="J132" s="247"/>
      <c r="K132" s="247"/>
    </row>
    <row r="133" spans="1:10" ht="18">
      <c r="A133" s="248"/>
      <c r="B133" s="249"/>
      <c r="C133" s="250"/>
      <c r="D133" s="251">
        <f>D12+D19+D54+D70+D73+D77+D82+D120+D124+D128+D117</f>
        <v>143225</v>
      </c>
      <c r="E133" s="251">
        <f>E12+E19+E54+E70+E73+E77+E82+E120+E124+E128+E117</f>
        <v>920000</v>
      </c>
      <c r="F133" s="251">
        <f>F12+F19+F54+F70+F73+F77+F82+F120+F124+F128+F117</f>
        <v>920000</v>
      </c>
      <c r="G133" s="252"/>
      <c r="H133" s="247"/>
      <c r="J133" s="253"/>
    </row>
    <row r="134" spans="1:7" ht="18">
      <c r="A134" s="199"/>
      <c r="B134" s="254"/>
      <c r="C134" s="225"/>
      <c r="D134" s="225"/>
      <c r="E134" s="225"/>
      <c r="F134" s="225"/>
      <c r="G134" s="12"/>
    </row>
    <row r="135" spans="1:7" ht="20.25">
      <c r="A135" s="199"/>
      <c r="B135" s="255"/>
      <c r="C135" s="225"/>
      <c r="D135" s="225"/>
      <c r="E135" s="225"/>
      <c r="F135" s="225"/>
      <c r="G135" s="12"/>
    </row>
    <row r="136" spans="1:7" ht="18">
      <c r="A136" s="225"/>
      <c r="B136" s="256"/>
      <c r="C136" s="225"/>
      <c r="D136" s="225"/>
      <c r="E136" s="225"/>
      <c r="F136" s="225"/>
      <c r="G136" s="257"/>
    </row>
    <row r="137" spans="1:7" ht="18">
      <c r="A137" s="225"/>
      <c r="B137" s="254"/>
      <c r="C137" s="225"/>
      <c r="D137" s="225"/>
      <c r="E137" s="225"/>
      <c r="F137" s="225"/>
      <c r="G137" s="23"/>
    </row>
    <row r="138" spans="1:7" ht="18">
      <c r="A138" s="225"/>
      <c r="B138" s="254"/>
      <c r="C138" s="225"/>
      <c r="D138" s="225"/>
      <c r="E138" s="225"/>
      <c r="F138" s="225"/>
      <c r="G138" s="23"/>
    </row>
    <row r="139" spans="1:7" ht="18">
      <c r="A139" s="225"/>
      <c r="B139" s="254"/>
      <c r="C139" s="225"/>
      <c r="D139" s="225"/>
      <c r="E139" s="225"/>
      <c r="F139" s="225"/>
      <c r="G139" s="23"/>
    </row>
    <row r="140" spans="1:7" ht="18">
      <c r="A140" s="225"/>
      <c r="B140" s="254"/>
      <c r="C140" s="225"/>
      <c r="D140" s="225"/>
      <c r="E140" s="225"/>
      <c r="F140" s="225"/>
      <c r="G140" s="23"/>
    </row>
    <row r="141" spans="1:7" ht="15">
      <c r="A141" s="258"/>
      <c r="B141" s="259"/>
      <c r="C141" s="258"/>
      <c r="D141" s="258"/>
      <c r="E141" s="258"/>
      <c r="F141" s="258"/>
      <c r="G141" s="23"/>
    </row>
    <row r="142" spans="1:7" ht="12.75">
      <c r="A142" s="23"/>
      <c r="B142" s="23"/>
      <c r="C142" s="23"/>
      <c r="D142" s="23"/>
      <c r="E142" s="23"/>
      <c r="F142" s="23"/>
      <c r="G142" s="23"/>
    </row>
  </sheetData>
  <mergeCells count="4">
    <mergeCell ref="D9:F9"/>
    <mergeCell ref="D10:D11"/>
    <mergeCell ref="E10:E11"/>
    <mergeCell ref="F10:F11"/>
  </mergeCells>
  <printOptions/>
  <pageMargins left="0.75" right="0.75" top="1" bottom="1"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ECK</cp:lastModifiedBy>
  <cp:lastPrinted>2015-07-29T05:39:56Z</cp:lastPrinted>
  <dcterms:created xsi:type="dcterms:W3CDTF">1996-10-08T23:32:33Z</dcterms:created>
  <dcterms:modified xsi:type="dcterms:W3CDTF">2015-07-29T06:51:58Z</dcterms:modified>
  <cp:category/>
  <cp:version/>
  <cp:contentType/>
  <cp:contentStatus/>
</cp:coreProperties>
</file>