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1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<sst xmlns="http://schemas.openxmlformats.org/spreadsheetml/2006/main" count="81" uniqueCount="65">
  <si>
    <t xml:space="preserve">до рішення сесії </t>
  </si>
  <si>
    <t>Новгородківської районної ради</t>
  </si>
  <si>
    <t>Звіт про виконання Новгородківського районного бюджету</t>
  </si>
  <si>
    <t>Загальний фонд</t>
  </si>
  <si>
    <t>Спеціальний фонд</t>
  </si>
  <si>
    <t>Затвер
джено
 на І квартал</t>
  </si>
  <si>
    <t>% до
 затвер
дженого</t>
  </si>
  <si>
    <t>% до
уточ
неного</t>
  </si>
  <si>
    <t>Затвер
джено
 на рік</t>
  </si>
  <si>
    <t>Затвер
джено
 на рік з урахуванням змін</t>
  </si>
  <si>
    <t>Державне управління</t>
  </si>
  <si>
    <t>Освіта</t>
  </si>
  <si>
    <t>Охорона здоров"я</t>
  </si>
  <si>
    <t>Соцзахист</t>
  </si>
  <si>
    <t>Територіальний центр</t>
  </si>
  <si>
    <t>Організація ветеранів</t>
  </si>
  <si>
    <t>Інші виплати по соцзахисту</t>
  </si>
  <si>
    <t>Культура</t>
  </si>
  <si>
    <t xml:space="preserve">Засоби масової інформації </t>
  </si>
  <si>
    <t>Фізкультура і спорт</t>
  </si>
  <si>
    <t xml:space="preserve">Надзвичайні ситуації </t>
  </si>
  <si>
    <t>Різні виплати</t>
  </si>
  <si>
    <t>Резервний фонд</t>
  </si>
  <si>
    <t>Всього видатків</t>
  </si>
  <si>
    <t>РАЗОМ</t>
  </si>
  <si>
    <t>(грн.)</t>
  </si>
  <si>
    <t>Податок на прибуток</t>
  </si>
  <si>
    <t>Субвенції з ДБ</t>
  </si>
  <si>
    <t>Інші надходження</t>
  </si>
  <si>
    <t>Власні надходження
 бюджетних установ</t>
  </si>
  <si>
    <t>Разом</t>
  </si>
  <si>
    <t xml:space="preserve">                                    від 06 серпня 2009 року № </t>
  </si>
  <si>
    <t>Податок з доходів фізичних осіб</t>
  </si>
  <si>
    <t xml:space="preserve">                                    від___________ 2009 року № </t>
  </si>
  <si>
    <t>Транспорт (субвенція з ДБ)</t>
  </si>
  <si>
    <t>Всього доходів без урахування трансфертів</t>
  </si>
  <si>
    <t>з них на програму по подоланню
 дитячої бездоглядності</t>
  </si>
  <si>
    <t>Допомога сім"ям з дітьми з ДБ</t>
  </si>
  <si>
    <t>в т.ч. пільги ветеранам з ДБ</t>
  </si>
  <si>
    <t>інші субвенції</t>
  </si>
  <si>
    <t>Утримання РЦССМ</t>
  </si>
  <si>
    <t>Проведення заходів в галузі сім"ї,дітей та молоді</t>
  </si>
  <si>
    <t>Виплата грошової допомоги
 по догляду за хворими, що нездатні до самообслуговування</t>
  </si>
  <si>
    <t>Інші субвенції</t>
  </si>
  <si>
    <t>Субсидії та компенсації з ДБ</t>
  </si>
  <si>
    <t>інші надходження</t>
  </si>
  <si>
    <t>Касові видатки за вказаний період</t>
  </si>
  <si>
    <t xml:space="preserve">Касові видатки </t>
  </si>
  <si>
    <t>Затвер
джено
 на 2015 р.з урахуванням змін</t>
  </si>
  <si>
    <t>Додаткова дотація с/р</t>
  </si>
  <si>
    <t>Будівництво</t>
  </si>
  <si>
    <t>вт.ч.на дитячі будинки, прийомні сім"ї</t>
  </si>
  <si>
    <t>Базова дотація</t>
  </si>
  <si>
    <t>Затвер
джено
 на 9міс. 2015р. з урахуванням змін</t>
  </si>
  <si>
    <t>Субвенція селищній та сільським радам на проведення виборів</t>
  </si>
  <si>
    <t>Видатки районній виб. Комісії</t>
  </si>
  <si>
    <t>Затвер
джено
 на 9 місяців  з урахуванням змін</t>
  </si>
  <si>
    <t>Фактично
 виконано за 9 місяців</t>
  </si>
  <si>
    <t>Субвенції з інших бюджетів на виконаняя інвестиційних проектів</t>
  </si>
  <si>
    <t>по доходах за 9 місяців 2015  року</t>
  </si>
  <si>
    <t>Додаток 1</t>
  </si>
  <si>
    <t>до рішення сесії районної ради</t>
  </si>
  <si>
    <t>21 жовтня 2015 року №451</t>
  </si>
  <si>
    <t>Додаток 2</t>
  </si>
  <si>
    <t>по видатках за  9 місяців 2015 року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</si>
</sst>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\ &quot;грн.&quot;"/>
    <numFmt numFmtId="182" formatCode="0.0%"/>
  </numFmts>
  <fonts count="11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 Cyr"/>
      <family val="0"/>
    </font>
    <font>
      <sz val="11"/>
      <name val="Arial Cyr"/>
      <family val="0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80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80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0" fontId="0" fillId="0" borderId="0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180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180" fontId="5" fillId="0" borderId="1" xfId="0" applyNumberFormat="1" applyFont="1" applyBorder="1" applyAlignment="1">
      <alignment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180" fontId="2" fillId="2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2" fontId="8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80" fontId="2" fillId="0" borderId="1" xfId="0" applyNumberFormat="1" applyFont="1" applyBorder="1" applyAlignment="1">
      <alignment horizontal="center"/>
    </xf>
    <xf numFmtId="180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80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180" fontId="5" fillId="3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180" fontId="2" fillId="2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80" fontId="2" fillId="3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180" fontId="5" fillId="0" borderId="1" xfId="0" applyNumberFormat="1" applyFont="1" applyFill="1" applyBorder="1" applyAlignment="1">
      <alignment horizontal="center"/>
    </xf>
    <xf numFmtId="180" fontId="8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2" fontId="10" fillId="0" borderId="3" xfId="0" applyNumberFormat="1" applyFont="1" applyFill="1" applyBorder="1" applyAlignment="1">
      <alignment horizontal="right"/>
    </xf>
    <xf numFmtId="4" fontId="10" fillId="0" borderId="3" xfId="0" applyNumberFormat="1" applyFont="1" applyBorder="1" applyAlignment="1">
      <alignment horizontal="right" wrapText="1"/>
    </xf>
    <xf numFmtId="180" fontId="5" fillId="2" borderId="1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b/>
        <i val="0"/>
      </font>
      <fill>
        <patternFill>
          <bgColor rgb="FFFF9900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39"/>
  <sheetViews>
    <sheetView view="pageBreakPreview" zoomScale="65" zoomScaleNormal="75" zoomScaleSheetLayoutView="65" workbookViewId="0" topLeftCell="A6">
      <pane xSplit="4" ySplit="15" topLeftCell="E21" activePane="bottomRight" state="frozen"/>
      <selection pane="topLeft" activeCell="A6" sqref="A6"/>
      <selection pane="topRight" activeCell="E6" sqref="E6"/>
      <selection pane="bottomLeft" activeCell="A19" sqref="A19"/>
      <selection pane="bottomRight" activeCell="K9" sqref="K9"/>
    </sheetView>
  </sheetViews>
  <sheetFormatPr defaultColWidth="9.00390625" defaultRowHeight="12.75"/>
  <cols>
    <col min="1" max="1" width="6.00390625" style="0" customWidth="1"/>
    <col min="2" max="2" width="7.375" style="0" customWidth="1"/>
    <col min="3" max="3" width="13.25390625" style="0" bestFit="1" customWidth="1"/>
    <col min="4" max="4" width="41.25390625" style="0" customWidth="1"/>
    <col min="5" max="5" width="19.875" style="0" customWidth="1"/>
    <col min="6" max="6" width="17.00390625" style="0" customWidth="1"/>
    <col min="7" max="7" width="0" style="0" hidden="1" customWidth="1"/>
    <col min="8" max="8" width="11.00390625" style="0" customWidth="1"/>
    <col min="9" max="9" width="13.25390625" style="0" hidden="1" customWidth="1"/>
    <col min="10" max="10" width="19.125" style="0" customWidth="1"/>
    <col min="11" max="11" width="26.25390625" style="0" customWidth="1"/>
    <col min="12" max="12" width="4.625" style="0" hidden="1" customWidth="1"/>
    <col min="13" max="13" width="10.00390625" style="0" bestFit="1" customWidth="1"/>
  </cols>
  <sheetData>
    <row r="2" spans="9:13" ht="12.75">
      <c r="I2" s="4"/>
      <c r="J2" s="4"/>
      <c r="K2" s="49"/>
      <c r="L2" s="4"/>
      <c r="M2" s="4"/>
    </row>
    <row r="3" spans="9:13" ht="12.75" hidden="1">
      <c r="I3" s="4"/>
      <c r="J3" s="4"/>
      <c r="K3" s="4" t="s">
        <v>0</v>
      </c>
      <c r="L3" s="4"/>
      <c r="M3" s="4"/>
    </row>
    <row r="4" spans="8:13" ht="12.75" hidden="1">
      <c r="H4" s="4"/>
      <c r="I4" s="4"/>
      <c r="J4" s="56" t="s">
        <v>1</v>
      </c>
      <c r="K4" s="56"/>
      <c r="L4" s="56"/>
      <c r="M4" s="56"/>
    </row>
    <row r="5" spans="8:13" ht="12.75" hidden="1">
      <c r="H5" s="56" t="s">
        <v>33</v>
      </c>
      <c r="I5" s="56"/>
      <c r="J5" s="56"/>
      <c r="K5" s="56"/>
      <c r="L5" s="56"/>
      <c r="M5" s="56"/>
    </row>
    <row r="6" spans="8:13" ht="12.75">
      <c r="H6" s="1"/>
      <c r="I6" s="1"/>
      <c r="J6" s="1"/>
      <c r="K6" s="1" t="s">
        <v>60</v>
      </c>
      <c r="L6" s="1"/>
      <c r="M6" s="1"/>
    </row>
    <row r="7" spans="8:13" ht="12.75">
      <c r="H7" s="1"/>
      <c r="I7" s="1"/>
      <c r="J7" s="1"/>
      <c r="K7" s="1" t="s">
        <v>61</v>
      </c>
      <c r="L7" s="1"/>
      <c r="M7" s="1"/>
    </row>
    <row r="8" spans="8:13" ht="12.75">
      <c r="H8" s="1"/>
      <c r="I8" s="1"/>
      <c r="J8" s="1"/>
      <c r="K8" s="1" t="s">
        <v>62</v>
      </c>
      <c r="L8" s="1"/>
      <c r="M8" s="1"/>
    </row>
    <row r="9" spans="8:13" ht="12.75">
      <c r="H9" s="1"/>
      <c r="I9" s="1"/>
      <c r="J9" s="1"/>
      <c r="K9" s="1"/>
      <c r="L9" s="1"/>
      <c r="M9" s="1"/>
    </row>
    <row r="10" spans="8:13" ht="12.75">
      <c r="H10" s="1"/>
      <c r="I10" s="1"/>
      <c r="J10" s="1"/>
      <c r="K10" s="1"/>
      <c r="L10" s="1"/>
      <c r="M10" s="1"/>
    </row>
    <row r="12" spans="4:13" ht="20.25">
      <c r="D12" s="57" t="s">
        <v>2</v>
      </c>
      <c r="E12" s="57"/>
      <c r="F12" s="57"/>
      <c r="G12" s="57"/>
      <c r="H12" s="57"/>
      <c r="I12" s="57"/>
      <c r="J12" s="57"/>
      <c r="K12" s="57"/>
      <c r="L12" s="57"/>
      <c r="M12" s="57"/>
    </row>
    <row r="13" spans="4:13" ht="20.25">
      <c r="D13" s="57" t="s">
        <v>59</v>
      </c>
      <c r="E13" s="57"/>
      <c r="F13" s="57"/>
      <c r="G13" s="57"/>
      <c r="H13" s="57"/>
      <c r="I13" s="57"/>
      <c r="J13" s="57"/>
      <c r="K13" s="57"/>
      <c r="L13" s="57"/>
      <c r="M13" s="57"/>
    </row>
    <row r="14" spans="5:10" ht="15.75">
      <c r="E14" s="5"/>
      <c r="F14" s="5"/>
      <c r="G14" s="5"/>
      <c r="H14" s="5"/>
      <c r="I14" s="5"/>
      <c r="J14" s="5"/>
    </row>
    <row r="15" spans="5:10" ht="15.75">
      <c r="E15" s="5"/>
      <c r="F15" s="5"/>
      <c r="G15" s="5"/>
      <c r="H15" s="5"/>
      <c r="I15" s="5"/>
      <c r="J15" s="5"/>
    </row>
    <row r="16" spans="5:9" ht="15.75">
      <c r="E16" s="50"/>
      <c r="F16" s="50"/>
      <c r="G16" s="50"/>
      <c r="H16" s="50"/>
      <c r="I16" s="50"/>
    </row>
    <row r="17" spans="5:9" ht="12.75">
      <c r="E17" s="1"/>
      <c r="F17" s="1"/>
      <c r="G17" s="1"/>
      <c r="H17" s="1"/>
      <c r="I17" s="1"/>
    </row>
    <row r="18" spans="5:13" ht="12.75">
      <c r="E18" s="1"/>
      <c r="F18" s="1"/>
      <c r="G18" s="1"/>
      <c r="H18" s="1"/>
      <c r="I18" s="1"/>
      <c r="M18" s="1" t="s">
        <v>25</v>
      </c>
    </row>
    <row r="19" spans="3:13" ht="12.75">
      <c r="C19" s="6"/>
      <c r="D19" s="51"/>
      <c r="E19" s="53" t="s">
        <v>3</v>
      </c>
      <c r="F19" s="53"/>
      <c r="G19" s="53"/>
      <c r="H19" s="54"/>
      <c r="I19" s="55" t="s">
        <v>4</v>
      </c>
      <c r="J19" s="53"/>
      <c r="K19" s="53"/>
      <c r="L19" s="53"/>
      <c r="M19" s="54"/>
    </row>
    <row r="20" spans="3:13" ht="83.25" customHeight="1">
      <c r="C20" s="7"/>
      <c r="D20" s="52"/>
      <c r="E20" s="2" t="s">
        <v>56</v>
      </c>
      <c r="F20" s="2" t="s">
        <v>57</v>
      </c>
      <c r="G20" s="2" t="s">
        <v>6</v>
      </c>
      <c r="H20" s="2" t="s">
        <v>7</v>
      </c>
      <c r="I20" s="2" t="s">
        <v>8</v>
      </c>
      <c r="J20" s="2" t="s">
        <v>9</v>
      </c>
      <c r="K20" s="2" t="s">
        <v>57</v>
      </c>
      <c r="L20" s="2" t="s">
        <v>6</v>
      </c>
      <c r="M20" s="2" t="s">
        <v>7</v>
      </c>
    </row>
    <row r="21" spans="3:13" ht="45" customHeight="1">
      <c r="C21" s="19">
        <v>11010000</v>
      </c>
      <c r="D21" s="16" t="s">
        <v>32</v>
      </c>
      <c r="E21" s="31">
        <v>7266900</v>
      </c>
      <c r="F21" s="27">
        <v>9784837.93</v>
      </c>
      <c r="G21" s="28"/>
      <c r="H21" s="28">
        <f>F21/E21*100</f>
        <v>134.64940937676312</v>
      </c>
      <c r="I21" s="28"/>
      <c r="J21" s="32"/>
      <c r="K21" s="32"/>
      <c r="L21" s="31"/>
      <c r="M21" s="31"/>
    </row>
    <row r="22" spans="3:13" ht="27" customHeight="1">
      <c r="C22" s="19">
        <v>11020200</v>
      </c>
      <c r="D22" s="18" t="s">
        <v>26</v>
      </c>
      <c r="E22" s="32">
        <v>0</v>
      </c>
      <c r="F22" s="27">
        <v>12047</v>
      </c>
      <c r="G22" s="28"/>
      <c r="H22" s="28" t="e">
        <f aca="true" t="shared" si="0" ref="H22:H33">F22/E22*100</f>
        <v>#DIV/0!</v>
      </c>
      <c r="I22" s="28"/>
      <c r="J22" s="32"/>
      <c r="K22" s="32"/>
      <c r="L22" s="31"/>
      <c r="M22" s="31"/>
    </row>
    <row r="23" spans="3:13" ht="26.25" customHeight="1">
      <c r="C23" s="19">
        <v>21080500</v>
      </c>
      <c r="D23" s="18" t="s">
        <v>45</v>
      </c>
      <c r="E23" s="32"/>
      <c r="F23" s="27"/>
      <c r="G23" s="28"/>
      <c r="H23" s="28">
        <v>0</v>
      </c>
      <c r="I23" s="29"/>
      <c r="J23" s="35"/>
      <c r="K23" s="35"/>
      <c r="L23" s="43"/>
      <c r="M23" s="31"/>
    </row>
    <row r="24" spans="6:13" ht="68.25" customHeight="1" hidden="1">
      <c r="F24" s="19"/>
      <c r="G24" s="42"/>
      <c r="H24" s="32"/>
      <c r="I24" s="32"/>
      <c r="J24" s="28"/>
      <c r="K24" s="28"/>
      <c r="L24" s="31"/>
      <c r="M24" s="31"/>
    </row>
    <row r="25" spans="3:13" ht="33.75" customHeight="1">
      <c r="C25" s="19">
        <v>24060300</v>
      </c>
      <c r="D25" s="19" t="s">
        <v>28</v>
      </c>
      <c r="E25" s="30">
        <v>0</v>
      </c>
      <c r="F25" s="30">
        <v>3.59</v>
      </c>
      <c r="G25" s="29"/>
      <c r="H25" s="28"/>
      <c r="I25" s="29"/>
      <c r="J25" s="35"/>
      <c r="K25" s="35"/>
      <c r="L25" s="43"/>
      <c r="M25" s="31"/>
    </row>
    <row r="26" spans="3:13" ht="30.75">
      <c r="C26" s="19">
        <v>25000000</v>
      </c>
      <c r="D26" s="21" t="s">
        <v>29</v>
      </c>
      <c r="E26" s="33"/>
      <c r="F26" s="33"/>
      <c r="G26" s="29"/>
      <c r="H26" s="28"/>
      <c r="I26" s="34"/>
      <c r="J26" s="35">
        <v>737503.26</v>
      </c>
      <c r="K26" s="35">
        <v>942675.26</v>
      </c>
      <c r="L26" s="48"/>
      <c r="M26" s="31">
        <f>K26/J26*100</f>
        <v>127.8198092304026</v>
      </c>
    </row>
    <row r="27" spans="3:13" ht="54" customHeight="1">
      <c r="C27" s="19"/>
      <c r="D27" s="16" t="s">
        <v>35</v>
      </c>
      <c r="E27" s="39">
        <f>SUM(E21:E26)</f>
        <v>7266900</v>
      </c>
      <c r="F27" s="39">
        <f>SUM(F21:F26)</f>
        <v>9796888.52</v>
      </c>
      <c r="G27" s="28"/>
      <c r="H27" s="28">
        <f t="shared" si="0"/>
        <v>134.8152378593348</v>
      </c>
      <c r="I27" s="40"/>
      <c r="J27" s="32">
        <f>SUM(J21:J26)</f>
        <v>737503.26</v>
      </c>
      <c r="K27" s="32">
        <f>SUM(K21:K26)</f>
        <v>942675.26</v>
      </c>
      <c r="L27" s="31"/>
      <c r="M27" s="31">
        <f>K27/J27*100</f>
        <v>127.8198092304026</v>
      </c>
    </row>
    <row r="28" spans="3:13" ht="25.5" customHeight="1">
      <c r="C28" s="19">
        <v>41020100</v>
      </c>
      <c r="D28" s="19" t="s">
        <v>52</v>
      </c>
      <c r="E28" s="35">
        <v>56700</v>
      </c>
      <c r="F28" s="35">
        <v>56700</v>
      </c>
      <c r="G28" s="29"/>
      <c r="H28" s="28">
        <f t="shared" si="0"/>
        <v>100</v>
      </c>
      <c r="I28" s="29"/>
      <c r="J28" s="35"/>
      <c r="K28" s="35"/>
      <c r="L28" s="43"/>
      <c r="M28" s="31"/>
    </row>
    <row r="29" spans="3:13" ht="26.25" customHeight="1" hidden="1">
      <c r="C29" s="19"/>
      <c r="D29" s="21"/>
      <c r="E29" s="35"/>
      <c r="F29" s="35"/>
      <c r="G29" s="29"/>
      <c r="H29" s="28"/>
      <c r="I29" s="29"/>
      <c r="J29" s="35"/>
      <c r="K29" s="35"/>
      <c r="L29" s="43"/>
      <c r="M29" s="31"/>
    </row>
    <row r="30" spans="3:13" ht="24.75" customHeight="1">
      <c r="C30" s="19"/>
      <c r="D30" s="19" t="s">
        <v>27</v>
      </c>
      <c r="E30" s="35">
        <v>41509065</v>
      </c>
      <c r="F30" s="35">
        <v>41153204.95</v>
      </c>
      <c r="G30" s="43"/>
      <c r="H30" s="31">
        <f t="shared" si="0"/>
        <v>99.14269316834769</v>
      </c>
      <c r="I30" s="29"/>
      <c r="J30" s="43"/>
      <c r="K30" s="35"/>
      <c r="L30" s="43"/>
      <c r="M30" s="31"/>
    </row>
    <row r="31" spans="3:13" ht="27.75" customHeight="1">
      <c r="C31" s="19">
        <v>41035000</v>
      </c>
      <c r="D31" s="21" t="s">
        <v>39</v>
      </c>
      <c r="E31" s="33">
        <v>1879361</v>
      </c>
      <c r="F31" s="33">
        <v>1791261.6</v>
      </c>
      <c r="G31" s="29"/>
      <c r="H31" s="28">
        <f t="shared" si="0"/>
        <v>95.31226837206901</v>
      </c>
      <c r="I31" s="29"/>
      <c r="J31" s="35">
        <v>1651491</v>
      </c>
      <c r="K31" s="35">
        <v>440272.45</v>
      </c>
      <c r="L31" s="43"/>
      <c r="M31" s="44">
        <f>K31/J31*100</f>
        <v>26.65908866593884</v>
      </c>
    </row>
    <row r="32" spans="3:13" ht="27.75" customHeight="1">
      <c r="C32" s="19">
        <v>41030400</v>
      </c>
      <c r="D32" s="21" t="s">
        <v>58</v>
      </c>
      <c r="E32" s="33"/>
      <c r="F32" s="33"/>
      <c r="G32" s="29"/>
      <c r="H32" s="28"/>
      <c r="I32" s="29"/>
      <c r="J32" s="35">
        <v>20000</v>
      </c>
      <c r="K32" s="35"/>
      <c r="L32" s="43"/>
      <c r="M32" s="44">
        <f>K32/J32*100</f>
        <v>0</v>
      </c>
    </row>
    <row r="33" spans="3:13" ht="45.75" customHeight="1">
      <c r="C33" s="25"/>
      <c r="D33" s="36" t="s">
        <v>30</v>
      </c>
      <c r="E33" s="26">
        <f>E27+E28+E30+E31+E29</f>
        <v>50712026</v>
      </c>
      <c r="F33" s="26">
        <f>F27+F28+F30+F31+F29</f>
        <v>52798055.07</v>
      </c>
      <c r="G33" s="26" t="e">
        <f>G27+#REF!+G28+#REF!+G30+#REF!+G31+G29</f>
        <v>#REF!</v>
      </c>
      <c r="H33" s="28">
        <f t="shared" si="0"/>
        <v>104.11348004514747</v>
      </c>
      <c r="I33" s="26" t="e">
        <f>I27+#REF!+I28+#REF!+I30+#REF!+I31+I29</f>
        <v>#REF!</v>
      </c>
      <c r="J33" s="26">
        <f>J27+J28+J30+J31+J29+J32</f>
        <v>2408994.26</v>
      </c>
      <c r="K33" s="26">
        <f>K27+K28+K30+K31+K29+K32</f>
        <v>1382947.71</v>
      </c>
      <c r="L33" s="26" t="e">
        <f>L27+#REF!+L28+#REF!+L30+#REF!+L31+L29</f>
        <v>#REF!</v>
      </c>
      <c r="M33" s="44">
        <f>K33/J33*100</f>
        <v>57.407679750967944</v>
      </c>
    </row>
    <row r="34" spans="3:13" ht="12.75">
      <c r="C34" s="8"/>
      <c r="D34" s="11"/>
      <c r="E34" s="10"/>
      <c r="F34" s="10"/>
      <c r="G34" s="9"/>
      <c r="H34" s="9"/>
      <c r="I34" s="9"/>
      <c r="J34" s="45"/>
      <c r="K34" s="10"/>
      <c r="L34" s="9"/>
      <c r="M34" s="9"/>
    </row>
    <row r="35" spans="3:13" ht="12.75">
      <c r="C35" s="8"/>
      <c r="D35" s="11"/>
      <c r="E35" s="10"/>
      <c r="F35" s="46"/>
      <c r="G35" s="9"/>
      <c r="H35" s="9"/>
      <c r="I35" s="9"/>
      <c r="J35" s="10"/>
      <c r="K35" s="47"/>
      <c r="L35" s="9"/>
      <c r="M35" s="9"/>
    </row>
    <row r="36" spans="3:13" ht="12.75">
      <c r="C36" s="8"/>
      <c r="D36" s="11"/>
      <c r="E36" s="10"/>
      <c r="F36" s="10"/>
      <c r="G36" s="9"/>
      <c r="H36" s="9"/>
      <c r="I36" s="9"/>
      <c r="J36" s="10"/>
      <c r="K36" s="10"/>
      <c r="L36" s="9"/>
      <c r="M36" s="9"/>
    </row>
    <row r="37" spans="3:13" ht="12.75">
      <c r="C37" s="8"/>
      <c r="D37" s="12"/>
      <c r="E37" s="10"/>
      <c r="F37" s="10"/>
      <c r="G37" s="9"/>
      <c r="H37" s="9"/>
      <c r="I37" s="9"/>
      <c r="J37" s="10"/>
      <c r="K37" s="10"/>
      <c r="L37" s="9"/>
      <c r="M37" s="9"/>
    </row>
    <row r="38" spans="3:13" ht="12.75">
      <c r="C38" s="8"/>
      <c r="D38" s="8"/>
      <c r="E38" s="14"/>
      <c r="F38" s="14"/>
      <c r="G38" s="15"/>
      <c r="H38" s="15"/>
      <c r="I38" s="13"/>
      <c r="J38" s="14"/>
      <c r="K38" s="14"/>
      <c r="L38" s="15"/>
      <c r="M38" s="15"/>
    </row>
    <row r="39" spans="3:13" ht="12.75">
      <c r="C39" s="8"/>
      <c r="D39" s="12"/>
      <c r="E39" s="10"/>
      <c r="F39" s="10"/>
      <c r="G39" s="9"/>
      <c r="H39" s="9"/>
      <c r="I39" s="9"/>
      <c r="J39" s="10"/>
      <c r="K39" s="10"/>
      <c r="L39" s="9"/>
      <c r="M39" s="9"/>
    </row>
  </sheetData>
  <mergeCells count="8">
    <mergeCell ref="J4:M4"/>
    <mergeCell ref="H5:M5"/>
    <mergeCell ref="D12:M12"/>
    <mergeCell ref="D13:M13"/>
    <mergeCell ref="E16:I16"/>
    <mergeCell ref="D19:D20"/>
    <mergeCell ref="E19:H19"/>
    <mergeCell ref="I19:M19"/>
  </mergeCells>
  <conditionalFormatting sqref="K35">
    <cfRule type="expression" priority="1" dxfId="0" stopIfTrue="1">
      <formula>($C35=999)</formula>
    </cfRule>
    <cfRule type="expression" priority="2" dxfId="1" stopIfTrue="1">
      <formula>MOD(ROW(),2)=1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7"/>
  <sheetViews>
    <sheetView tabSelected="1" zoomScale="75" zoomScaleNormal="75" workbookViewId="0" topLeftCell="B2">
      <pane xSplit="2" ySplit="16" topLeftCell="D18" activePane="bottomRight" state="frozen"/>
      <selection pane="topLeft" activeCell="B2" sqref="B2"/>
      <selection pane="topRight" activeCell="D2" sqref="D2"/>
      <selection pane="bottomLeft" activeCell="B19" sqref="B19"/>
      <selection pane="bottomRight" activeCell="I15" sqref="I15"/>
    </sheetView>
  </sheetViews>
  <sheetFormatPr defaultColWidth="9.00390625" defaultRowHeight="12.75"/>
  <cols>
    <col min="1" max="1" width="16.125" style="0" customWidth="1"/>
    <col min="2" max="2" width="39.00390625" style="0" customWidth="1"/>
    <col min="3" max="3" width="9.75390625" style="0" hidden="1" customWidth="1"/>
    <col min="4" max="4" width="16.25390625" style="0" customWidth="1"/>
    <col min="5" max="5" width="15.75390625" style="0" customWidth="1"/>
    <col min="6" max="6" width="0.12890625" style="0" hidden="1" customWidth="1"/>
    <col min="7" max="7" width="10.25390625" style="0" customWidth="1"/>
    <col min="8" max="8" width="0" style="0" hidden="1" customWidth="1"/>
    <col min="9" max="9" width="15.125" style="0" customWidth="1"/>
    <col min="10" max="10" width="15.00390625" style="0" customWidth="1"/>
    <col min="11" max="11" width="0" style="0" hidden="1" customWidth="1"/>
    <col min="12" max="12" width="10.375" style="0" customWidth="1"/>
  </cols>
  <sheetData>
    <row r="2" spans="8:12" ht="12.75">
      <c r="H2" s="4"/>
      <c r="I2" s="4"/>
      <c r="J2" s="4" t="s">
        <v>63</v>
      </c>
      <c r="K2" s="4"/>
      <c r="L2" s="4"/>
    </row>
    <row r="3" spans="8:12" ht="12.75" hidden="1">
      <c r="H3" s="4"/>
      <c r="I3" s="4"/>
      <c r="J3" s="4" t="s">
        <v>0</v>
      </c>
      <c r="K3" s="4"/>
      <c r="L3" s="4"/>
    </row>
    <row r="4" spans="7:12" ht="12.75" hidden="1">
      <c r="G4" s="4"/>
      <c r="H4" s="4"/>
      <c r="I4" s="56" t="s">
        <v>1</v>
      </c>
      <c r="J4" s="56"/>
      <c r="K4" s="56"/>
      <c r="L4" s="56"/>
    </row>
    <row r="5" spans="7:12" ht="12.75" hidden="1">
      <c r="G5" s="56" t="s">
        <v>31</v>
      </c>
      <c r="H5" s="56"/>
      <c r="I5" s="56"/>
      <c r="J5" s="56"/>
      <c r="K5" s="56"/>
      <c r="L5" s="56"/>
    </row>
    <row r="6" spans="7:12" ht="12.75" hidden="1">
      <c r="G6" s="1"/>
      <c r="H6" s="1"/>
      <c r="I6" s="1"/>
      <c r="J6" s="1"/>
      <c r="K6" s="1"/>
      <c r="L6" s="1"/>
    </row>
    <row r="7" spans="7:12" ht="12.75">
      <c r="G7" s="1"/>
      <c r="H7" s="1"/>
      <c r="I7" s="1"/>
      <c r="J7" s="1" t="s">
        <v>61</v>
      </c>
      <c r="K7" s="1"/>
      <c r="L7" s="1"/>
    </row>
    <row r="8" spans="7:12" ht="12.75">
      <c r="G8" s="1"/>
      <c r="H8" s="1"/>
      <c r="I8" s="1"/>
      <c r="J8" s="1" t="s">
        <v>62</v>
      </c>
      <c r="K8" s="1"/>
      <c r="L8" s="1"/>
    </row>
    <row r="9" spans="7:12" ht="12.75">
      <c r="G9" s="1"/>
      <c r="H9" s="1"/>
      <c r="I9" s="1"/>
      <c r="J9" s="1"/>
      <c r="K9" s="1"/>
      <c r="L9" s="1"/>
    </row>
    <row r="11" spans="2:12" ht="20.25">
      <c r="B11" s="57" t="s">
        <v>2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</row>
    <row r="12" spans="2:12" ht="20.25">
      <c r="B12" s="57" t="s">
        <v>64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spans="3:9" ht="15.75">
      <c r="C13" s="5"/>
      <c r="D13" s="5"/>
      <c r="E13" s="5"/>
      <c r="F13" s="5"/>
      <c r="G13" s="5"/>
      <c r="H13" s="5"/>
      <c r="I13" s="5"/>
    </row>
    <row r="14" spans="3:8" ht="12.75">
      <c r="C14" s="1"/>
      <c r="D14" s="1"/>
      <c r="E14" s="1"/>
      <c r="F14" s="1"/>
      <c r="G14" s="1"/>
      <c r="H14" s="1"/>
    </row>
    <row r="15" spans="3:12" ht="12.75">
      <c r="C15" s="1"/>
      <c r="D15" s="1"/>
      <c r="E15" s="1"/>
      <c r="F15" s="1"/>
      <c r="G15" s="1"/>
      <c r="H15" s="1"/>
      <c r="L15" s="1" t="s">
        <v>25</v>
      </c>
    </row>
    <row r="16" spans="2:12" ht="12.75">
      <c r="B16" s="51"/>
      <c r="C16" s="55" t="s">
        <v>3</v>
      </c>
      <c r="D16" s="53"/>
      <c r="E16" s="53"/>
      <c r="F16" s="53"/>
      <c r="G16" s="54"/>
      <c r="H16" s="55" t="s">
        <v>4</v>
      </c>
      <c r="I16" s="53"/>
      <c r="J16" s="53"/>
      <c r="K16" s="53"/>
      <c r="L16" s="54"/>
    </row>
    <row r="17" spans="2:12" ht="75.75" customHeight="1">
      <c r="B17" s="52"/>
      <c r="C17" s="2" t="s">
        <v>5</v>
      </c>
      <c r="D17" s="2" t="s">
        <v>53</v>
      </c>
      <c r="E17" s="2" t="s">
        <v>46</v>
      </c>
      <c r="F17" s="2" t="s">
        <v>6</v>
      </c>
      <c r="G17" s="2" t="s">
        <v>7</v>
      </c>
      <c r="H17" s="2" t="s">
        <v>8</v>
      </c>
      <c r="I17" s="2" t="s">
        <v>48</v>
      </c>
      <c r="J17" s="2" t="s">
        <v>47</v>
      </c>
      <c r="K17" s="2" t="s">
        <v>6</v>
      </c>
      <c r="L17" s="2" t="s">
        <v>7</v>
      </c>
    </row>
    <row r="18" spans="2:12" ht="26.25" customHeight="1">
      <c r="B18" s="18" t="s">
        <v>10</v>
      </c>
      <c r="C18" s="17">
        <v>148.8</v>
      </c>
      <c r="D18" s="27">
        <v>636229</v>
      </c>
      <c r="E18" s="27">
        <v>584547.27</v>
      </c>
      <c r="F18" s="28">
        <f aca="true" t="shared" si="0" ref="F18:F46">E18/C18*100</f>
        <v>392840.9072580645</v>
      </c>
      <c r="G18" s="28">
        <f>E18/D18*100</f>
        <v>91.87686666278965</v>
      </c>
      <c r="H18" s="28"/>
      <c r="I18" s="39">
        <v>82291.64</v>
      </c>
      <c r="J18" s="39">
        <v>71653</v>
      </c>
      <c r="K18" s="28" t="e">
        <f aca="true" t="shared" si="1" ref="K18:K47">J18/H18*100</f>
        <v>#DIV/0!</v>
      </c>
      <c r="L18" s="28">
        <f>J18/I18*100</f>
        <v>87.07202821574586</v>
      </c>
    </row>
    <row r="19" spans="2:12" ht="20.25" customHeight="1" hidden="1">
      <c r="B19" s="19"/>
      <c r="C19" s="17"/>
      <c r="D19" s="30"/>
      <c r="E19" s="30"/>
      <c r="F19" s="29"/>
      <c r="G19" s="29"/>
      <c r="H19" s="29"/>
      <c r="I19" s="33"/>
      <c r="J19" s="33"/>
      <c r="K19" s="29"/>
      <c r="L19" s="29">
        <v>0</v>
      </c>
    </row>
    <row r="20" spans="2:12" ht="27" customHeight="1">
      <c r="B20" s="18" t="s">
        <v>11</v>
      </c>
      <c r="C20" s="17"/>
      <c r="D20" s="27">
        <v>19607399</v>
      </c>
      <c r="E20" s="27">
        <v>18302077.71</v>
      </c>
      <c r="F20" s="28" t="e">
        <f t="shared" si="0"/>
        <v>#DIV/0!</v>
      </c>
      <c r="G20" s="28">
        <f aca="true" t="shared" si="2" ref="G20:G47">E20/D20*100</f>
        <v>93.34271062673841</v>
      </c>
      <c r="H20" s="28"/>
      <c r="I20" s="39">
        <v>1349469.48</v>
      </c>
      <c r="J20" s="39">
        <v>1045630.95</v>
      </c>
      <c r="K20" s="28" t="e">
        <f t="shared" si="1"/>
        <v>#DIV/0!</v>
      </c>
      <c r="L20" s="28">
        <f>J20/I20*100</f>
        <v>77.48459416807263</v>
      </c>
    </row>
    <row r="21" spans="2:12" ht="20.25" customHeight="1">
      <c r="B21" s="19" t="s">
        <v>51</v>
      </c>
      <c r="C21" s="17"/>
      <c r="D21" s="30">
        <v>311500</v>
      </c>
      <c r="E21" s="30">
        <v>295476.09</v>
      </c>
      <c r="F21" s="29"/>
      <c r="G21" s="29">
        <f t="shared" si="2"/>
        <v>94.85588764044944</v>
      </c>
      <c r="H21" s="29"/>
      <c r="I21" s="33">
        <v>0</v>
      </c>
      <c r="J21" s="33">
        <v>0</v>
      </c>
      <c r="K21" s="29"/>
      <c r="L21" s="29">
        <v>0</v>
      </c>
    </row>
    <row r="22" spans="2:12" ht="30" customHeight="1">
      <c r="B22" s="18" t="s">
        <v>12</v>
      </c>
      <c r="C22" s="17"/>
      <c r="D22" s="27">
        <v>8464342</v>
      </c>
      <c r="E22" s="27">
        <v>8096767.6</v>
      </c>
      <c r="F22" s="28" t="e">
        <f t="shared" si="0"/>
        <v>#DIV/0!</v>
      </c>
      <c r="G22" s="28">
        <f t="shared" si="2"/>
        <v>95.65737773828137</v>
      </c>
      <c r="H22" s="28"/>
      <c r="I22" s="39">
        <v>684725.05</v>
      </c>
      <c r="J22" s="39">
        <v>173321.2</v>
      </c>
      <c r="K22" s="28" t="e">
        <f t="shared" si="1"/>
        <v>#DIV/0!</v>
      </c>
      <c r="L22" s="28">
        <f>J22/I22*100</f>
        <v>25.312525078496833</v>
      </c>
    </row>
    <row r="23" spans="2:12" ht="29.25" customHeight="1">
      <c r="B23" s="22" t="s">
        <v>13</v>
      </c>
      <c r="C23" s="17">
        <f>SUM(C24:C32)</f>
        <v>0</v>
      </c>
      <c r="D23" s="27">
        <f>SUM(D24:D33)</f>
        <v>21021287.78</v>
      </c>
      <c r="E23" s="27">
        <f>SUM(E24:E33)</f>
        <v>20472011.790000007</v>
      </c>
      <c r="F23" s="28" t="e">
        <f t="shared" si="0"/>
        <v>#DIV/0!</v>
      </c>
      <c r="G23" s="28">
        <f t="shared" si="2"/>
        <v>97.38704880619832</v>
      </c>
      <c r="H23" s="28">
        <f>SUM(H24:H32)</f>
        <v>0</v>
      </c>
      <c r="I23" s="39">
        <f>SUM(I24:I33)</f>
        <v>120385.64</v>
      </c>
      <c r="J23" s="39">
        <f>SUM(J24:J33)</f>
        <v>75218.16</v>
      </c>
      <c r="K23" s="28" t="e">
        <f t="shared" si="1"/>
        <v>#DIV/0!</v>
      </c>
      <c r="L23" s="28">
        <f>J23/I23*100</f>
        <v>62.48100687091917</v>
      </c>
    </row>
    <row r="24" spans="2:12" ht="20.25" customHeight="1">
      <c r="B24" s="19" t="s">
        <v>38</v>
      </c>
      <c r="C24" s="20"/>
      <c r="D24" s="30">
        <v>2044128.86</v>
      </c>
      <c r="E24" s="30">
        <v>1976379.37</v>
      </c>
      <c r="F24" s="29" t="e">
        <f t="shared" si="0"/>
        <v>#DIV/0!</v>
      </c>
      <c r="G24" s="29">
        <f t="shared" si="2"/>
        <v>96.68565464116583</v>
      </c>
      <c r="H24" s="29"/>
      <c r="I24" s="33"/>
      <c r="J24" s="33"/>
      <c r="K24" s="29" t="e">
        <f t="shared" si="1"/>
        <v>#DIV/0!</v>
      </c>
      <c r="L24" s="29"/>
    </row>
    <row r="25" spans="2:12" ht="27" customHeight="1">
      <c r="B25" s="19" t="s">
        <v>37</v>
      </c>
      <c r="C25" s="20"/>
      <c r="D25" s="33">
        <v>15106869.48</v>
      </c>
      <c r="E25" s="33">
        <v>14835677.07</v>
      </c>
      <c r="F25" s="29" t="e">
        <f t="shared" si="0"/>
        <v>#DIV/0!</v>
      </c>
      <c r="G25" s="29">
        <f t="shared" si="2"/>
        <v>98.20484045116672</v>
      </c>
      <c r="H25" s="29"/>
      <c r="I25" s="33"/>
      <c r="J25" s="33"/>
      <c r="K25" s="29" t="e">
        <f t="shared" si="1"/>
        <v>#DIV/0!</v>
      </c>
      <c r="L25" s="29">
        <v>0</v>
      </c>
    </row>
    <row r="26" spans="2:12" ht="27" customHeight="1">
      <c r="B26" s="19" t="s">
        <v>44</v>
      </c>
      <c r="C26" s="20"/>
      <c r="D26" s="33">
        <v>2098241.44</v>
      </c>
      <c r="E26" s="33">
        <v>1948449.44</v>
      </c>
      <c r="F26" s="29" t="e">
        <f t="shared" si="0"/>
        <v>#DIV/0!</v>
      </c>
      <c r="G26" s="29">
        <f t="shared" si="2"/>
        <v>92.86106941058222</v>
      </c>
      <c r="H26" s="29"/>
      <c r="I26" s="33"/>
      <c r="J26" s="33"/>
      <c r="K26" s="29" t="e">
        <f t="shared" si="1"/>
        <v>#DIV/0!</v>
      </c>
      <c r="L26" s="29">
        <v>0</v>
      </c>
    </row>
    <row r="27" spans="2:12" ht="34.5" customHeight="1">
      <c r="B27" s="21" t="s">
        <v>41</v>
      </c>
      <c r="C27" s="20"/>
      <c r="D27" s="33">
        <f>500+500+33600</f>
        <v>34600</v>
      </c>
      <c r="E27" s="33">
        <f>496.11+33598.53</f>
        <v>34094.64</v>
      </c>
      <c r="F27" s="29" t="e">
        <f t="shared" si="0"/>
        <v>#DIV/0!</v>
      </c>
      <c r="G27" s="29">
        <f t="shared" si="2"/>
        <v>98.53942196531791</v>
      </c>
      <c r="H27" s="29"/>
      <c r="I27" s="33"/>
      <c r="J27" s="33"/>
      <c r="K27" s="29" t="e">
        <f t="shared" si="1"/>
        <v>#DIV/0!</v>
      </c>
      <c r="L27" s="29">
        <v>0</v>
      </c>
    </row>
    <row r="28" spans="2:12" ht="34.5" customHeight="1">
      <c r="B28" s="21" t="s">
        <v>40</v>
      </c>
      <c r="C28" s="20"/>
      <c r="D28" s="33">
        <v>182560</v>
      </c>
      <c r="E28" s="33">
        <v>174047.85</v>
      </c>
      <c r="F28" s="29" t="e">
        <f t="shared" si="0"/>
        <v>#DIV/0!</v>
      </c>
      <c r="G28" s="29">
        <f t="shared" si="2"/>
        <v>95.3373411481157</v>
      </c>
      <c r="H28" s="29"/>
      <c r="I28" s="33"/>
      <c r="J28" s="33"/>
      <c r="K28" s="29"/>
      <c r="L28" s="29"/>
    </row>
    <row r="29" spans="2:12" ht="26.25" customHeight="1">
      <c r="B29" s="19" t="s">
        <v>14</v>
      </c>
      <c r="C29" s="20"/>
      <c r="D29" s="33">
        <v>1450443</v>
      </c>
      <c r="E29" s="33">
        <v>1420732.76</v>
      </c>
      <c r="F29" s="29" t="e">
        <f t="shared" si="0"/>
        <v>#DIV/0!</v>
      </c>
      <c r="G29" s="29">
        <f t="shared" si="2"/>
        <v>97.95164373918864</v>
      </c>
      <c r="H29" s="29"/>
      <c r="I29" s="33">
        <v>120385.64</v>
      </c>
      <c r="J29" s="33">
        <v>75218.16</v>
      </c>
      <c r="K29" s="29" t="e">
        <f t="shared" si="1"/>
        <v>#DIV/0!</v>
      </c>
      <c r="L29" s="29">
        <f>J29/I29*100</f>
        <v>62.48100687091917</v>
      </c>
    </row>
    <row r="30" spans="2:12" ht="25.5" customHeight="1">
      <c r="B30" s="19" t="s">
        <v>15</v>
      </c>
      <c r="C30" s="20"/>
      <c r="D30" s="33">
        <v>42300</v>
      </c>
      <c r="E30" s="33">
        <v>36565.61</v>
      </c>
      <c r="F30" s="29" t="e">
        <f t="shared" si="0"/>
        <v>#DIV/0!</v>
      </c>
      <c r="G30" s="29">
        <f t="shared" si="2"/>
        <v>86.44352245862883</v>
      </c>
      <c r="H30" s="29"/>
      <c r="I30" s="33"/>
      <c r="J30" s="33"/>
      <c r="K30" s="29" t="e">
        <f t="shared" si="1"/>
        <v>#DIV/0!</v>
      </c>
      <c r="L30" s="29">
        <v>0</v>
      </c>
    </row>
    <row r="31" spans="2:12" ht="49.5" customHeight="1">
      <c r="B31" s="21" t="s">
        <v>42</v>
      </c>
      <c r="C31" s="20"/>
      <c r="D31" s="33">
        <v>22600</v>
      </c>
      <c r="E31" s="33">
        <v>15955.3</v>
      </c>
      <c r="F31" s="29" t="e">
        <f t="shared" si="0"/>
        <v>#DIV/0!</v>
      </c>
      <c r="G31" s="29">
        <f t="shared" si="2"/>
        <v>70.59867256637168</v>
      </c>
      <c r="H31" s="29"/>
      <c r="I31" s="33"/>
      <c r="J31" s="33"/>
      <c r="K31" s="29"/>
      <c r="L31" s="29"/>
    </row>
    <row r="32" spans="2:12" ht="23.25" customHeight="1">
      <c r="B32" s="19" t="s">
        <v>16</v>
      </c>
      <c r="C32" s="20"/>
      <c r="D32" s="33">
        <f>21080+18465</f>
        <v>39545</v>
      </c>
      <c r="E32" s="33">
        <f>14215.61+15894.14</f>
        <v>30109.75</v>
      </c>
      <c r="F32" s="29" t="e">
        <f t="shared" si="0"/>
        <v>#DIV/0!</v>
      </c>
      <c r="G32" s="29">
        <f t="shared" si="2"/>
        <v>76.14047287899861</v>
      </c>
      <c r="H32" s="29"/>
      <c r="I32" s="33"/>
      <c r="J32" s="33"/>
      <c r="K32" s="29" t="e">
        <f t="shared" si="1"/>
        <v>#DIV/0!</v>
      </c>
      <c r="L32" s="29">
        <v>0</v>
      </c>
    </row>
    <row r="33" spans="2:12" ht="29.25" customHeight="1" hidden="1">
      <c r="B33" s="41" t="s">
        <v>36</v>
      </c>
      <c r="C33" s="20"/>
      <c r="D33" s="33"/>
      <c r="E33" s="33"/>
      <c r="F33" s="29" t="e">
        <f t="shared" si="0"/>
        <v>#DIV/0!</v>
      </c>
      <c r="G33" s="29" t="e">
        <f t="shared" si="2"/>
        <v>#DIV/0!</v>
      </c>
      <c r="H33" s="29"/>
      <c r="I33" s="33"/>
      <c r="J33" s="33"/>
      <c r="K33" s="29"/>
      <c r="L33" s="29">
        <v>0</v>
      </c>
    </row>
    <row r="34" spans="2:12" ht="28.5" customHeight="1">
      <c r="B34" s="18" t="s">
        <v>17</v>
      </c>
      <c r="C34" s="17"/>
      <c r="D34" s="27">
        <v>1699902</v>
      </c>
      <c r="E34" s="27">
        <v>1607956.67</v>
      </c>
      <c r="F34" s="28" t="e">
        <f t="shared" si="0"/>
        <v>#DIV/0!</v>
      </c>
      <c r="G34" s="28">
        <f t="shared" si="2"/>
        <v>94.59113937156377</v>
      </c>
      <c r="H34" s="28"/>
      <c r="I34" s="39">
        <v>103100</v>
      </c>
      <c r="J34" s="39">
        <v>64536.26</v>
      </c>
      <c r="K34" s="28" t="e">
        <f t="shared" si="1"/>
        <v>#DIV/0!</v>
      </c>
      <c r="L34" s="28">
        <f>J34/I34*100</f>
        <v>62.59579049466537</v>
      </c>
    </row>
    <row r="35" spans="2:12" ht="29.25" customHeight="1">
      <c r="B35" s="18" t="s">
        <v>18</v>
      </c>
      <c r="C35" s="17"/>
      <c r="D35" s="27">
        <v>56900</v>
      </c>
      <c r="E35" s="27">
        <v>51900</v>
      </c>
      <c r="F35" s="28" t="e">
        <f t="shared" si="0"/>
        <v>#DIV/0!</v>
      </c>
      <c r="G35" s="28">
        <f t="shared" si="2"/>
        <v>91.21265377855887</v>
      </c>
      <c r="H35" s="28"/>
      <c r="I35" s="39"/>
      <c r="J35" s="39"/>
      <c r="K35" s="28" t="e">
        <f t="shared" si="1"/>
        <v>#DIV/0!</v>
      </c>
      <c r="L35" s="28">
        <v>0</v>
      </c>
    </row>
    <row r="36" spans="2:12" ht="29.25" customHeight="1">
      <c r="B36" s="18" t="s">
        <v>19</v>
      </c>
      <c r="C36" s="17"/>
      <c r="D36" s="27">
        <v>247970</v>
      </c>
      <c r="E36" s="27">
        <v>229659.43</v>
      </c>
      <c r="F36" s="28" t="e">
        <f t="shared" si="0"/>
        <v>#DIV/0!</v>
      </c>
      <c r="G36" s="28">
        <f t="shared" si="2"/>
        <v>92.61581239666089</v>
      </c>
      <c r="H36" s="28"/>
      <c r="I36" s="39"/>
      <c r="J36" s="39"/>
      <c r="K36" s="28" t="e">
        <f t="shared" si="1"/>
        <v>#DIV/0!</v>
      </c>
      <c r="L36" s="28">
        <v>0</v>
      </c>
    </row>
    <row r="37" spans="2:12" ht="29.25" customHeight="1">
      <c r="B37" s="18" t="s">
        <v>50</v>
      </c>
      <c r="C37" s="17"/>
      <c r="D37" s="27"/>
      <c r="E37" s="27"/>
      <c r="F37" s="28"/>
      <c r="G37" s="28"/>
      <c r="H37" s="28"/>
      <c r="I37" s="39">
        <v>0</v>
      </c>
      <c r="J37" s="39"/>
      <c r="K37" s="28"/>
      <c r="L37" s="28"/>
    </row>
    <row r="38" spans="2:12" ht="27" customHeight="1">
      <c r="B38" s="18" t="s">
        <v>34</v>
      </c>
      <c r="C38" s="17"/>
      <c r="D38" s="27">
        <v>1745</v>
      </c>
      <c r="E38" s="27">
        <v>1442.98</v>
      </c>
      <c r="F38" s="28" t="e">
        <f t="shared" si="0"/>
        <v>#DIV/0!</v>
      </c>
      <c r="G38" s="28">
        <f t="shared" si="2"/>
        <v>82.69226361031518</v>
      </c>
      <c r="H38" s="28"/>
      <c r="I38" s="39"/>
      <c r="J38" s="39"/>
      <c r="K38" s="28" t="e">
        <f t="shared" si="1"/>
        <v>#DIV/0!</v>
      </c>
      <c r="L38" s="28">
        <v>0</v>
      </c>
    </row>
    <row r="39" spans="2:12" ht="29.25" customHeight="1">
      <c r="B39" s="18" t="s">
        <v>20</v>
      </c>
      <c r="C39" s="17"/>
      <c r="D39" s="27">
        <v>17000</v>
      </c>
      <c r="E39" s="27">
        <v>16861</v>
      </c>
      <c r="F39" s="28" t="e">
        <f t="shared" si="0"/>
        <v>#DIV/0!</v>
      </c>
      <c r="G39" s="28">
        <v>0</v>
      </c>
      <c r="H39" s="28"/>
      <c r="I39" s="39"/>
      <c r="J39" s="39"/>
      <c r="K39" s="28" t="e">
        <f t="shared" si="1"/>
        <v>#DIV/0!</v>
      </c>
      <c r="L39" s="28">
        <v>0</v>
      </c>
    </row>
    <row r="40" spans="2:12" ht="30" customHeight="1">
      <c r="B40" s="18" t="s">
        <v>21</v>
      </c>
      <c r="C40" s="17"/>
      <c r="D40" s="27">
        <v>63910</v>
      </c>
      <c r="E40" s="27">
        <v>62206.4</v>
      </c>
      <c r="F40" s="28" t="e">
        <f t="shared" si="0"/>
        <v>#DIV/0!</v>
      </c>
      <c r="G40" s="28">
        <f t="shared" si="2"/>
        <v>97.33437646690659</v>
      </c>
      <c r="H40" s="28"/>
      <c r="I40" s="39">
        <v>0</v>
      </c>
      <c r="J40" s="39">
        <v>0</v>
      </c>
      <c r="K40" s="28" t="e">
        <f t="shared" si="1"/>
        <v>#DIV/0!</v>
      </c>
      <c r="L40" s="28">
        <v>0</v>
      </c>
    </row>
    <row r="41" spans="2:12" ht="33" customHeight="1">
      <c r="B41" s="18" t="s">
        <v>22</v>
      </c>
      <c r="C41" s="17"/>
      <c r="D41" s="27">
        <v>5000</v>
      </c>
      <c r="E41" s="27">
        <v>0</v>
      </c>
      <c r="F41" s="28" t="e">
        <f t="shared" si="0"/>
        <v>#DIV/0!</v>
      </c>
      <c r="G41" s="28">
        <f t="shared" si="2"/>
        <v>0</v>
      </c>
      <c r="H41" s="28"/>
      <c r="I41" s="39">
        <v>0</v>
      </c>
      <c r="J41" s="39">
        <v>0</v>
      </c>
      <c r="K41" s="28" t="e">
        <f t="shared" si="1"/>
        <v>#DIV/0!</v>
      </c>
      <c r="L41" s="28">
        <v>0</v>
      </c>
    </row>
    <row r="42" spans="2:12" ht="41.25" customHeight="1">
      <c r="B42" s="23" t="s">
        <v>23</v>
      </c>
      <c r="C42" s="24" t="e">
        <f>C18+C20+C22+C23+C34+C35+C36+C38+C39+#REF!+C40+C41</f>
        <v>#REF!</v>
      </c>
      <c r="D42" s="37">
        <f>D18+D20+D22+D23+D34+D35+D36+D38+D39+D40+D41</f>
        <v>51821684.78</v>
      </c>
      <c r="E42" s="37">
        <f aca="true" t="shared" si="3" ref="E42:L42">E18+E20+E22+E23+E34+E35+E36+E38+E39+E40+E41</f>
        <v>49425430.85</v>
      </c>
      <c r="F42" s="37" t="e">
        <f t="shared" si="3"/>
        <v>#DIV/0!</v>
      </c>
      <c r="G42" s="37">
        <f t="shared" si="3"/>
        <v>836.7102494580131</v>
      </c>
      <c r="H42" s="37">
        <f t="shared" si="3"/>
        <v>0</v>
      </c>
      <c r="I42" s="37">
        <f>I18+I20+I22+I23+I34+I35+I36+I38+I39+I40+I41+I37</f>
        <v>2339971.81</v>
      </c>
      <c r="J42" s="37">
        <f>J18+J20+J22+J23+J34+J35+J36+J38+J39+J40+J41+J37</f>
        <v>1430359.5699999998</v>
      </c>
      <c r="K42" s="37" t="e">
        <f t="shared" si="3"/>
        <v>#DIV/0!</v>
      </c>
      <c r="L42" s="37">
        <f t="shared" si="3"/>
        <v>314.94594482789984</v>
      </c>
    </row>
    <row r="43" spans="2:12" ht="30" customHeight="1">
      <c r="B43" s="19" t="s">
        <v>49</v>
      </c>
      <c r="C43" s="20"/>
      <c r="D43" s="30">
        <v>1003185</v>
      </c>
      <c r="E43" s="30">
        <v>891720</v>
      </c>
      <c r="F43" s="29" t="e">
        <f t="shared" si="0"/>
        <v>#DIV/0!</v>
      </c>
      <c r="G43" s="29">
        <f t="shared" si="2"/>
        <v>88.88888888888889</v>
      </c>
      <c r="H43" s="29"/>
      <c r="I43" s="30">
        <v>0</v>
      </c>
      <c r="J43" s="30">
        <v>0</v>
      </c>
      <c r="K43" s="29" t="e">
        <f t="shared" si="1"/>
        <v>#DIV/0!</v>
      </c>
      <c r="L43" s="29">
        <v>0</v>
      </c>
    </row>
    <row r="44" spans="2:12" ht="33" customHeight="1">
      <c r="B44" s="21" t="s">
        <v>43</v>
      </c>
      <c r="C44" s="20"/>
      <c r="D44" s="30"/>
      <c r="E44" s="30"/>
      <c r="F44" s="29"/>
      <c r="G44" s="29"/>
      <c r="H44" s="29"/>
      <c r="I44" s="30">
        <v>1023841</v>
      </c>
      <c r="J44" s="30">
        <v>98309.77</v>
      </c>
      <c r="K44" s="29" t="e">
        <f t="shared" si="1"/>
        <v>#DIV/0!</v>
      </c>
      <c r="L44" s="29">
        <f>J44/I44*100</f>
        <v>9.602054420559442</v>
      </c>
    </row>
    <row r="45" spans="2:12" ht="33" customHeight="1">
      <c r="B45" s="21" t="s">
        <v>55</v>
      </c>
      <c r="C45" s="20"/>
      <c r="D45" s="30">
        <v>65895</v>
      </c>
      <c r="E45" s="30"/>
      <c r="F45" s="29"/>
      <c r="G45" s="29"/>
      <c r="H45" s="29"/>
      <c r="I45" s="30"/>
      <c r="J45" s="30"/>
      <c r="K45" s="29"/>
      <c r="L45" s="29"/>
    </row>
    <row r="46" spans="2:12" ht="37.5" customHeight="1">
      <c r="B46" s="21" t="s">
        <v>54</v>
      </c>
      <c r="C46" s="20"/>
      <c r="D46" s="30">
        <v>65545</v>
      </c>
      <c r="E46" s="30"/>
      <c r="F46" s="29" t="e">
        <f t="shared" si="0"/>
        <v>#DIV/0!</v>
      </c>
      <c r="G46" s="29"/>
      <c r="H46" s="29"/>
      <c r="I46" s="30"/>
      <c r="J46" s="30"/>
      <c r="K46" s="29" t="e">
        <f t="shared" si="1"/>
        <v>#DIV/0!</v>
      </c>
      <c r="L46" s="29"/>
    </row>
    <row r="47" spans="2:12" s="3" customFormat="1" ht="41.25" customHeight="1">
      <c r="B47" s="23" t="s">
        <v>24</v>
      </c>
      <c r="C47" s="24" t="e">
        <f>SUM(C42:C43)</f>
        <v>#REF!</v>
      </c>
      <c r="D47" s="37">
        <f>SUM(D42:D46)</f>
        <v>52956309.78</v>
      </c>
      <c r="E47" s="37">
        <f>SUM(E42:E46)</f>
        <v>50317150.85</v>
      </c>
      <c r="F47" s="37" t="e">
        <f>SUM(F42:F46)</f>
        <v>#DIV/0!</v>
      </c>
      <c r="G47" s="38">
        <f t="shared" si="2"/>
        <v>95.01634660541107</v>
      </c>
      <c r="H47" s="38">
        <f>SUM(H42:H43)</f>
        <v>0</v>
      </c>
      <c r="I47" s="37">
        <f>SUM(I42:I46)</f>
        <v>3363812.81</v>
      </c>
      <c r="J47" s="37">
        <f>SUM(J42:J46)</f>
        <v>1528669.3399999999</v>
      </c>
      <c r="K47" s="38" t="e">
        <f t="shared" si="1"/>
        <v>#DIV/0!</v>
      </c>
      <c r="L47" s="38">
        <f>J47/I47*100</f>
        <v>45.44454243873338</v>
      </c>
    </row>
  </sheetData>
  <mergeCells count="7">
    <mergeCell ref="B16:B17"/>
    <mergeCell ref="I4:L4"/>
    <mergeCell ref="G5:L5"/>
    <mergeCell ref="C16:G16"/>
    <mergeCell ref="H16:L16"/>
    <mergeCell ref="B11:L11"/>
    <mergeCell ref="B12:L12"/>
  </mergeCells>
  <printOptions/>
  <pageMargins left="0.75" right="0.75" top="1" bottom="1" header="0.5" footer="0.5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ECK</cp:lastModifiedBy>
  <cp:lastPrinted>2015-10-21T12:26:58Z</cp:lastPrinted>
  <dcterms:created xsi:type="dcterms:W3CDTF">2009-06-10T07:37:00Z</dcterms:created>
  <dcterms:modified xsi:type="dcterms:W3CDTF">2015-10-21T12:27:07Z</dcterms:modified>
  <cp:category/>
  <cp:version/>
  <cp:contentType/>
  <cp:contentStatus/>
</cp:coreProperties>
</file>